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xl/python.xml" ContentType="application/vnd.ms-excel.pyth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Léo-2\Desktop\TechSolutions - Réseaux\"/>
    </mc:Choice>
  </mc:AlternateContent>
  <xr:revisionPtr revIDLastSave="0" documentId="13_ncr:1_{1748B752-F4C2-44CE-A6A3-19D6C06FF099}" xr6:coauthVersionLast="47" xr6:coauthVersionMax="47" xr10:uidLastSave="{00000000-0000-0000-0000-000000000000}"/>
  <bookViews>
    <workbookView xWindow="-108" yWindow="-108" windowWidth="23256" windowHeight="12456" xr2:uid="{5310CDD2-D7F2-4A13-BA63-CFF7AAB84FF3}"/>
  </bookViews>
  <sheets>
    <sheet name="Devis" sheetId="1" r:id="rId1"/>
    <sheet name="Composants" sheetId="6" r:id="rId2"/>
  </sheets>
  <definedNames>
    <definedName name="DonnéesExternes_1" localSheetId="1" hidden="1">Composants!$A$1:$H$93</definedName>
    <definedName name="_xlnm.Print_Area" localSheetId="0">Devis!$A$1:$G$92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0" i="1" l="1"/>
  <c r="F20" i="1" s="1"/>
  <c r="D21" i="1"/>
  <c r="D22" i="1"/>
  <c r="D23" i="1"/>
  <c r="D24" i="1"/>
  <c r="D25" i="1"/>
  <c r="F25" i="1" s="1"/>
  <c r="D26" i="1"/>
  <c r="D27" i="1"/>
  <c r="F27" i="1" s="1"/>
  <c r="D28" i="1"/>
  <c r="F28" i="1" s="1"/>
  <c r="D29" i="1"/>
  <c r="F29" i="1" s="1"/>
  <c r="D30" i="1"/>
  <c r="D31" i="1"/>
  <c r="D32" i="1"/>
  <c r="D33" i="1"/>
  <c r="F33" i="1" s="1"/>
  <c r="D34" i="1"/>
  <c r="D35" i="1"/>
  <c r="F35" i="1" s="1"/>
  <c r="D36" i="1"/>
  <c r="F36" i="1" s="1"/>
  <c r="D37" i="1"/>
  <c r="F37" i="1" s="1"/>
  <c r="D38" i="1"/>
  <c r="D39" i="1"/>
  <c r="D40" i="1"/>
  <c r="D41" i="1"/>
  <c r="F41" i="1" s="1"/>
  <c r="D42" i="1"/>
  <c r="D43" i="1"/>
  <c r="F43" i="1" s="1"/>
  <c r="D44" i="1"/>
  <c r="F44" i="1" s="1"/>
  <c r="D45" i="1"/>
  <c r="F45" i="1" s="1"/>
  <c r="D46" i="1"/>
  <c r="D47" i="1"/>
  <c r="D48" i="1"/>
  <c r="D49" i="1"/>
  <c r="F49" i="1" s="1"/>
  <c r="D50" i="1"/>
  <c r="D51" i="1"/>
  <c r="F51" i="1" s="1"/>
  <c r="D52" i="1"/>
  <c r="F52" i="1" s="1"/>
  <c r="D53" i="1"/>
  <c r="F53" i="1" s="1"/>
  <c r="D54" i="1"/>
  <c r="D55" i="1"/>
  <c r="D56" i="1"/>
  <c r="D57" i="1"/>
  <c r="F57" i="1" s="1"/>
  <c r="D58" i="1"/>
  <c r="D59" i="1"/>
  <c r="F59" i="1" s="1"/>
  <c r="D60" i="1"/>
  <c r="F60" i="1" s="1"/>
  <c r="D61" i="1"/>
  <c r="F61" i="1" s="1"/>
  <c r="D62" i="1"/>
  <c r="D63" i="1"/>
  <c r="D64" i="1"/>
  <c r="D65" i="1"/>
  <c r="F65" i="1" s="1"/>
  <c r="D66" i="1"/>
  <c r="D67" i="1"/>
  <c r="F67" i="1" s="1"/>
  <c r="D68" i="1"/>
  <c r="F68" i="1" s="1"/>
  <c r="D69" i="1"/>
  <c r="F69" i="1" s="1"/>
  <c r="D70" i="1"/>
  <c r="D71" i="1"/>
  <c r="D72" i="1"/>
  <c r="F72" i="1" s="1"/>
  <c r="D73" i="1"/>
  <c r="F73" i="1" s="1"/>
  <c r="D74" i="1"/>
  <c r="D75" i="1"/>
  <c r="F75" i="1" s="1"/>
  <c r="D76" i="1"/>
  <c r="F76" i="1" s="1"/>
  <c r="D77" i="1"/>
  <c r="F77" i="1" s="1"/>
  <c r="D78" i="1"/>
  <c r="D79" i="1"/>
  <c r="D80" i="1"/>
  <c r="F80" i="1" s="1"/>
  <c r="D81" i="1"/>
  <c r="F81" i="1" s="1"/>
  <c r="D82" i="1"/>
  <c r="D83" i="1"/>
  <c r="F83" i="1" s="1"/>
  <c r="D84" i="1"/>
  <c r="F84" i="1" s="1"/>
  <c r="D19" i="1"/>
  <c r="F19" i="1" s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19" i="1"/>
  <c r="F4" i="1"/>
  <c r="F70" i="1"/>
  <c r="F71" i="1"/>
  <c r="F74" i="1"/>
  <c r="F78" i="1"/>
  <c r="F79" i="1"/>
  <c r="F82" i="1"/>
  <c r="F21" i="1"/>
  <c r="F22" i="1"/>
  <c r="F23" i="1"/>
  <c r="F24" i="1"/>
  <c r="F26" i="1"/>
  <c r="F30" i="1"/>
  <c r="F31" i="1"/>
  <c r="F32" i="1"/>
  <c r="F34" i="1"/>
  <c r="F38" i="1"/>
  <c r="F39" i="1"/>
  <c r="F40" i="1"/>
  <c r="F42" i="1"/>
  <c r="F46" i="1"/>
  <c r="F47" i="1"/>
  <c r="F48" i="1"/>
  <c r="F50" i="1"/>
  <c r="F54" i="1"/>
  <c r="F55" i="1"/>
  <c r="F56" i="1"/>
  <c r="F58" i="1"/>
  <c r="F62" i="1"/>
  <c r="F63" i="1"/>
  <c r="F64" i="1"/>
  <c r="F66" i="1"/>
  <c r="F5" i="1"/>
  <c r="F6" i="1" s="1"/>
  <c r="F87" i="1" l="1"/>
  <c r="F88" i="1" l="1"/>
  <c r="F90" i="1" s="1"/>
  <c r="F89" i="1" l="1"/>
  <c r="F92" i="1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976DEB3B-9A5F-40CB-96B7-C925EAE3F2F9}" keepAlive="1" name="Requête - Composants" description="Connexion à la requête « Composants » dans le classeur." type="5" refreshedVersion="8" background="1" refreshOnLoad="1" saveData="1">
    <dbPr connection="Provider=Microsoft.Mashup.OleDb.1;Data Source=$Workbook$;Location=Composants;Extended Properties=&quot;&quot;" command="SELECT * FROM [Composants]"/>
  </connection>
  <connection id="2" xr16:uid="{2739F9C7-47C4-4FD5-851B-A9F89308C9EF}" keepAlive="1" name="Requête - Composants (2)" description="Connexion à la requête « Composants (2) » dans le classeur." type="5" refreshedVersion="8" background="1" refreshOnLoad="1" saveData="1">
    <dbPr connection="Provider=Microsoft.Mashup.OleDb.1;Data Source=$Workbook$;Location=&quot;Composants (2)&quot;;Extended Properties=&quot;&quot;" command="SELECT * FROM [Composants (2)]"/>
  </connection>
  <connection id="3" xr16:uid="{20EC02F6-3AB7-42D5-809D-128EB9B50E84}" keepAlive="1" name="Requête - Composants (3)" description="Connexion à la requête « Composants (3) » dans le classeur." type="5" refreshedVersion="8" background="1" saveData="1">
    <dbPr connection="Provider=Microsoft.Mashup.OleDb.1;Data Source=$Workbook$;Location=&quot;Composants (3)&quot;;Extended Properties=&quot;&quot;" command="SELECT * FROM [Composants (3)]"/>
  </connection>
</connections>
</file>

<file path=xl/python.xml><?xml version="1.0" encoding="utf-8"?>
<python xmlns="http://schemas.microsoft.com/office/spreadsheetml/2023/python">
  <environmentDefinition id="{882DD1B0-6546-4DFA-8A08-902A380B44EA}">
    <initialization>
      <code xml:space="preserve">import numpy as np
import pandas as pd
import matplotlib.pyplot as plt
import seaborn as sns
import statsmodels as sm
import excel
import warnings
warnings.simplefilter('ignore')
excel.set_xl_scalar_conversion(excel.convert_to_scalar)
excel.set_xl_array_conversion(excel.convert_to_dataframe)
</code>
    </initialization>
  </environmentDefinition>
</python>
</file>

<file path=xl/sharedStrings.xml><?xml version="1.0" encoding="utf-8"?>
<sst xmlns="http://schemas.openxmlformats.org/spreadsheetml/2006/main" count="433" uniqueCount="277">
  <si>
    <t>ID</t>
  </si>
  <si>
    <t>Type</t>
  </si>
  <si>
    <t>Fabriquant</t>
  </si>
  <si>
    <t>Libellé</t>
  </si>
  <si>
    <t>Prix HT</t>
  </si>
  <si>
    <t>Prix TTC</t>
  </si>
  <si>
    <t>Vendeur</t>
  </si>
  <si>
    <t>CSP-00001</t>
  </si>
  <si>
    <t>Clé de sécurité physique</t>
  </si>
  <si>
    <t>Yubico</t>
  </si>
  <si>
    <t>Security Key NFC</t>
  </si>
  <si>
    <t xml:space="preserve">23,60 </t>
  </si>
  <si>
    <t>Yubico FR</t>
  </si>
  <si>
    <t>CSP-00002</t>
  </si>
  <si>
    <t>YubiKey 5C</t>
  </si>
  <si>
    <t xml:space="preserve">52,80 </t>
  </si>
  <si>
    <t>CPU-00001</t>
  </si>
  <si>
    <t>Processeur</t>
  </si>
  <si>
    <t>Intel</t>
  </si>
  <si>
    <t>Intel Core i9 14900K (6GHz, 24 cœurs)</t>
  </si>
  <si>
    <t xml:space="preserve">399,20 </t>
  </si>
  <si>
    <t>Multitrade Core</t>
  </si>
  <si>
    <t>CPU-00002</t>
  </si>
  <si>
    <t>Intel Core i7 12700K (5GHz, 12 cœurs)</t>
  </si>
  <si>
    <t xml:space="preserve">191,20 </t>
  </si>
  <si>
    <t>CPU-00003</t>
  </si>
  <si>
    <t>Intel Core i5 14600K (5,3GHz, 14 cœurs)</t>
  </si>
  <si>
    <t xml:space="preserve">185,60 </t>
  </si>
  <si>
    <t>ITSpec</t>
  </si>
  <si>
    <t>SSD-00001</t>
  </si>
  <si>
    <t>Crucial</t>
  </si>
  <si>
    <t>Crucial P3 Plus 4To PCIe Gen4 NVMe M.2 SSD Interne</t>
  </si>
  <si>
    <t xml:space="preserve">211,99 </t>
  </si>
  <si>
    <t>Amazon</t>
  </si>
  <si>
    <t>SSD-00002</t>
  </si>
  <si>
    <t>Crucial P3 Plus SSD 2To PCIe Gen4 NVMe M.2 SSD Interne</t>
  </si>
  <si>
    <t xml:space="preserve">100,79 </t>
  </si>
  <si>
    <t>SSD-00003</t>
  </si>
  <si>
    <t>Crucial P3 Plus SSD 1To PCIe Gen4 NVMe M.2 SSD Interne</t>
  </si>
  <si>
    <t xml:space="preserve">58,39 </t>
  </si>
  <si>
    <t>VRAD-00001</t>
  </si>
  <si>
    <t>Ventirad</t>
  </si>
  <si>
    <t>Thermalright</t>
  </si>
  <si>
    <t xml:space="preserve">Thermalright AssassinX120 SE ARGB Refroidisseur d'air CPU, 4 caloducs, TL-C12C-S PWM Refroidisseur de CPU </t>
  </si>
  <si>
    <t xml:space="preserve">17,52 </t>
  </si>
  <si>
    <t>deliming321</t>
  </si>
  <si>
    <t>ECR-00001</t>
  </si>
  <si>
    <t>Ecran externe</t>
  </si>
  <si>
    <t>Samsung</t>
  </si>
  <si>
    <t>Samsung Ecran PC Professionnel 24'' Série T45F Noir, Dalle IPS, Full HD (1920x1080), HDMI, Display Port, USB, Pied Has et Fonction Pivot</t>
  </si>
  <si>
    <t>ECR-00002</t>
  </si>
  <si>
    <t>AOC</t>
  </si>
  <si>
    <t>AOC 24P2QM - Moniteur Full HD 24 pouces, réglable en hauteur (1920x1080, 75 Hz, VGA, DVI, HDMI, DisplayPort, hub USB) noir</t>
  </si>
  <si>
    <t xml:space="preserve">94,39 </t>
  </si>
  <si>
    <t>CLA-00001</t>
  </si>
  <si>
    <t>Clavier</t>
  </si>
  <si>
    <t>VEILZOR</t>
  </si>
  <si>
    <t>Clavier Ordinateur  Filaire AZERTY, USB Plug Play, Touches Chiclet à Profil Bas, Pavé Numérique, Indicateurs de Majuscules, Pieds Pliables, Lettres Anti-dégâts et Anti-Usure</t>
  </si>
  <si>
    <t xml:space="preserve">17,59 </t>
  </si>
  <si>
    <t>VEILZOR - EU</t>
  </si>
  <si>
    <t>CLA-00002</t>
  </si>
  <si>
    <t>Logitech</t>
  </si>
  <si>
    <t>Logitech K120 Clavier Filaire pour Windows, Clavier Anglais QWERTY - Noir</t>
  </si>
  <si>
    <t xml:space="preserve">13,56 </t>
  </si>
  <si>
    <t>SOU-00001</t>
  </si>
  <si>
    <t>Souris</t>
  </si>
  <si>
    <t>TECKNET</t>
  </si>
  <si>
    <t>TECKNET Mouse Pro S2 Souris Filaire Optique Haute Précision 6 Boutons 6400 DPI 4 DPI Réglable Souris Ergonomique pour Windows 11/10/8.1/8/Vista/XP/Mac Ordinateur Portable/Bureau Câble 1.5M-Gris</t>
  </si>
  <si>
    <t xml:space="preserve">11,19 </t>
  </si>
  <si>
    <t>SOU-00002</t>
  </si>
  <si>
    <t>Trust Basi Souris Filaire à 3 Boutons, Câble USB de 160 cm, Mac/PC/Ordinateur - Noir</t>
  </si>
  <si>
    <t xml:space="preserve">5,59 </t>
  </si>
  <si>
    <t>RAM-00001</t>
  </si>
  <si>
    <t>Mémoire vive</t>
  </si>
  <si>
    <t>Crucial Pro RAM DDR5 32Go Kit (2x16Go) 6000MHz CL36, Mémoire Overclocking Gaming, Intel XMP 3.0 / AMD Expo, (PC) Mémoire RAM 32Go DDR5, Noir - CP2K16G60C36U5B</t>
  </si>
  <si>
    <t xml:space="preserve">75,19 </t>
  </si>
  <si>
    <t>RAM-00002</t>
  </si>
  <si>
    <t>Crucial RAM 16Go Kit (2x8Go) DDR5 5200MHz (ou 4800MHz) Mémoire pour Ordinateur Portable CT2K8G52C42S5</t>
  </si>
  <si>
    <t xml:space="preserve">60,98 </t>
  </si>
  <si>
    <t>CLWIFI-00001</t>
  </si>
  <si>
    <t>Clé Wifi</t>
  </si>
  <si>
    <t>TP-Link</t>
  </si>
  <si>
    <t>TP-Link Clé WiFi Puissante AC1300 Mbps, adaptateur USB wifi, dongle wifi, USB 3.0 Double Bande, 2.4G / 5GHz, MU-MIMO, compatible avec Windows 11/10/8.1/8/7/XP, Mac OS X, Archer T3U</t>
  </si>
  <si>
    <t xml:space="preserve">11,99 </t>
  </si>
  <si>
    <t>GRAPH-00001</t>
  </si>
  <si>
    <t>Tablette graphique</t>
  </si>
  <si>
    <t>Ugee</t>
  </si>
  <si>
    <t>Ugee M708 Tablette de Dessin 10 x 6 Pouces 8 Touches Art Tablet 8192 Pression Stylet sans Pile Stylet Tablette Graphique Numérique Compatible avec Win11/10/8/7 et Mac OS pour Artiste, Designer</t>
  </si>
  <si>
    <t xml:space="preserve">46,39 </t>
  </si>
  <si>
    <t>Yooson-UK</t>
  </si>
  <si>
    <t>CAM-00001</t>
  </si>
  <si>
    <t>Webcam</t>
  </si>
  <si>
    <t>Logitech Webcam C920 HD Pro, Appels et Enregistrements Vidéo Full HD 1080p, Webcam Streaming, Deux Microphones, Petite, Agile, Réglable, PC/Mac/Portable/Tablette/Chromebook - Noir</t>
  </si>
  <si>
    <t xml:space="preserve">55,99 </t>
  </si>
  <si>
    <t>IMPR-00001</t>
  </si>
  <si>
    <t>Imprimante</t>
  </si>
  <si>
    <t>HP</t>
  </si>
  <si>
    <t>HP OfficeJet Pro 8122e Imprimante tout en un - Jet d'encre couleur – 3 mois d'Instant Ink inclus avec HP+ (Impression/Copie/Scan, Chargeur automatique de documents, Recto/Verso automatique, Wifi)</t>
  </si>
  <si>
    <t xml:space="preserve">79,36 </t>
  </si>
  <si>
    <t>CM-00001</t>
  </si>
  <si>
    <t>Carte-mère</t>
  </si>
  <si>
    <t>MSI</t>
  </si>
  <si>
    <t>MSI Pro B650M-B Carte mère, Micro-ATX, pour processeurs AMD Ryzen 9000, 8000 &amp; 7000, AM5 – DDR5 Memory Boost 6800+MHz/OC, 1 x PCIe 4.0 x16, 1 x M.2 Gen4, 2.5G LAN</t>
  </si>
  <si>
    <t xml:space="preserve">86,39 </t>
  </si>
  <si>
    <t>CPU-00004</t>
  </si>
  <si>
    <t>Ryzen</t>
  </si>
  <si>
    <t>AMD Ryzen 5 7600X Processeur, 6 Cœurs/12 Threads Débridés, Architecture Zen 4, 38MB L3 Cache, 105W TDP, Jusqu'à 5,3 GHz Fréquence Boost, Socket AMD 5, DDR5 &amp; PCIe 5.0, Pas de Ventirad</t>
  </si>
  <si>
    <t xml:space="preserve">171,95 </t>
  </si>
  <si>
    <t>Mega dealings</t>
  </si>
  <si>
    <t>UC-00001</t>
  </si>
  <si>
    <t>Boîtier</t>
  </si>
  <si>
    <t>NZXT</t>
  </si>
  <si>
    <t>NZXT H6 Flow | CC-H61FB-01 | Boîtier Moyen-Tour Compact Double Chambre Airflow | Panneaux panoramiques en Verre | Panneaux Airflow Haute Performance | Comprend 3 Ventilateurs 120 mm | Noir</t>
  </si>
  <si>
    <t xml:space="preserve">87,92 </t>
  </si>
  <si>
    <t>AL-00001</t>
  </si>
  <si>
    <t>Alimentation</t>
  </si>
  <si>
    <t>MSI MAG A850GL PCIE5 Alimentation, 850W, 80 Plus Gold, Entièrement modulaire, ATX 3.0, Support GPU PCIe 5.0, Ventilateur FDB 120mm, Full-Bridge LLC, câbles Plats Noirs - Garantie 7 Ans</t>
  </si>
  <si>
    <t>GPU-00001</t>
  </si>
  <si>
    <t>Carte graphique</t>
  </si>
  <si>
    <t>Asus</t>
  </si>
  <si>
    <t>ASUS Dual NVIDIA GeForce RTX 4060 Evo OC Edition – Carte Graphique (8GB GDDR6X, PCIe 4.0, DLSS 3, HDMI 2.1a, DisplayPort 1.4a, 2.5 Slot, Technologie 0dB)</t>
  </si>
  <si>
    <t xml:space="preserve">266,32 </t>
  </si>
  <si>
    <t>Sklep Vist</t>
  </si>
  <si>
    <t>ECR-00003</t>
  </si>
  <si>
    <t>ASUS ProArt PA329CV - Ecran PC 32'' 4K - Dalle IPS - 3840x2160 - 350cd/m² - Display Port, 2xHDMI, 4x USB 3.1 &amp; 1x USB-C 90W - RGB /Rec.709 - △E&lt;2 - HDR 400 -Calman Verified- Garantie 5 ans</t>
  </si>
  <si>
    <t xml:space="preserve">559,20 </t>
  </si>
  <si>
    <t>TopProjectors</t>
  </si>
  <si>
    <t xml:space="preserve">- </t>
  </si>
  <si>
    <t>BOI-00001</t>
  </si>
  <si>
    <t>NZXT H5 Flow RGB (2024) - Noir</t>
  </si>
  <si>
    <t xml:space="preserve">103,99 </t>
  </si>
  <si>
    <t>AL-00002</t>
  </si>
  <si>
    <t>Textorm</t>
  </si>
  <si>
    <t>Textorm TX350+ 350W certifiée 80+ Bronze</t>
  </si>
  <si>
    <t xml:space="preserve">31,99 </t>
  </si>
  <si>
    <t>CM-00002</t>
  </si>
  <si>
    <t>ASRock</t>
  </si>
  <si>
    <t>ASRock A520M-HVS</t>
  </si>
  <si>
    <t xml:space="preserve">47,99 </t>
  </si>
  <si>
    <t>AMD Ryzen 7 3800X Octocore - 36Mo Cache</t>
  </si>
  <si>
    <t xml:space="preserve">247,99 </t>
  </si>
  <si>
    <t>GPU-00002</t>
  </si>
  <si>
    <t>MSI GeForce RTX 3050 LP OC - 6Go GDDR6</t>
  </si>
  <si>
    <t xml:space="preserve">167,99 </t>
  </si>
  <si>
    <t>VRAD-00002</t>
  </si>
  <si>
    <t>Antec</t>
  </si>
  <si>
    <t>Antec A400i RGB</t>
  </si>
  <si>
    <t xml:space="preserve">30,39 </t>
  </si>
  <si>
    <t>RAM-00003</t>
  </si>
  <si>
    <t>Kingston</t>
  </si>
  <si>
    <t>DDR4 Kingston Fury Beast 32Go (2x16 Go) 3200 MHZ- CAS 16</t>
  </si>
  <si>
    <t xml:space="preserve">64,79 </t>
  </si>
  <si>
    <t>CLWIFI-00002</t>
  </si>
  <si>
    <t>TP-Link TL-WN881ND</t>
  </si>
  <si>
    <t xml:space="preserve">15,99 </t>
  </si>
  <si>
    <t>Samsung F22T450FQ 77Hz Full HD- HDMI- Pied régrable</t>
  </si>
  <si>
    <t xml:space="preserve">99,99 </t>
  </si>
  <si>
    <t>USB-00001</t>
  </si>
  <si>
    <t>Clé USB</t>
  </si>
  <si>
    <t>SanDisk</t>
  </si>
  <si>
    <t>SanDisk 128Go USB 3.0</t>
  </si>
  <si>
    <t xml:space="preserve">10,07 </t>
  </si>
  <si>
    <t>USB-00002</t>
  </si>
  <si>
    <t>ABLAZE</t>
  </si>
  <si>
    <t>Lot de 5 clés USB Ablaze 64Go</t>
  </si>
  <si>
    <t xml:space="preserve">20,79 </t>
  </si>
  <si>
    <t>ABLAZE EU</t>
  </si>
  <si>
    <t>USB-00003</t>
  </si>
  <si>
    <t>SSK</t>
  </si>
  <si>
    <t>Clé USB SSK USB-C / USB 3;2</t>
  </si>
  <si>
    <t xml:space="preserve">15,19 </t>
  </si>
  <si>
    <t>SSK Corporation Direct</t>
  </si>
  <si>
    <t>GRCD-00001</t>
  </si>
  <si>
    <t>Graveur/Lecteur CD/DVD</t>
  </si>
  <si>
    <t>Cocopa</t>
  </si>
  <si>
    <t>Lecteur CD/DVD USB 3.0 externe</t>
  </si>
  <si>
    <t xml:space="preserve">19,19 </t>
  </si>
  <si>
    <t>AS-eu</t>
  </si>
  <si>
    <t>Facture</t>
  </si>
  <si>
    <t>Facture n°</t>
  </si>
  <si>
    <t>Date:</t>
  </si>
  <si>
    <t>Échéance:</t>
  </si>
  <si>
    <t>Emetteur:</t>
  </si>
  <si>
    <t>TechSolutions</t>
  </si>
  <si>
    <t>12 rue des innovateurs</t>
  </si>
  <si>
    <t>19100 Brive-la-Gaillarde</t>
  </si>
  <si>
    <t>Destinataire:</t>
  </si>
  <si>
    <t>Léo FRANZ</t>
  </si>
  <si>
    <t>leofranz2006@gmail.com</t>
  </si>
  <si>
    <t>41 Bis Avenue Edmond Michelet</t>
  </si>
  <si>
    <t>Quantité</t>
  </si>
  <si>
    <t>Total HT:</t>
  </si>
  <si>
    <t>TVA (20%):</t>
  </si>
  <si>
    <t>Total TTC:</t>
  </si>
  <si>
    <t>Remise (5%):</t>
  </si>
  <si>
    <t>NET A PAYER:</t>
  </si>
  <si>
    <t>BOI-00002</t>
  </si>
  <si>
    <t>Antec P10C</t>
  </si>
  <si>
    <t xml:space="preserve">79,99 </t>
  </si>
  <si>
    <t>TopAchat</t>
  </si>
  <si>
    <t>CM-00003</t>
  </si>
  <si>
    <t>ASRock B550 PG RIPTIDE</t>
  </si>
  <si>
    <t xml:space="preserve">110,39 </t>
  </si>
  <si>
    <t>CPU-00005</t>
  </si>
  <si>
    <t>AMD</t>
  </si>
  <si>
    <t>AMD Ryzen 9 5950X (3,4 Ghz)</t>
  </si>
  <si>
    <t xml:space="preserve">271,99 </t>
  </si>
  <si>
    <t>VRAD-00003</t>
  </si>
  <si>
    <t>Be quiet!</t>
  </si>
  <si>
    <t>be quiet! Dark Rock 5- Ventirad</t>
  </si>
  <si>
    <t xml:space="preserve">63,99 </t>
  </si>
  <si>
    <t>RAM-00004</t>
  </si>
  <si>
    <t>Crosair</t>
  </si>
  <si>
    <t>DDR4 Crosair Vengeance LPX Noir … 64Go (2 x 32Go)</t>
  </si>
  <si>
    <t xml:space="preserve">131,99 </t>
  </si>
  <si>
    <t>Clé d'activation Windows 11 Pro</t>
  </si>
  <si>
    <t>Microsoft</t>
  </si>
  <si>
    <t>La Poste</t>
  </si>
  <si>
    <t>N° facture:</t>
  </si>
  <si>
    <t>GPU-00003</t>
  </si>
  <si>
    <t>Gigabyte</t>
  </si>
  <si>
    <t>Gigabyte Radeon RX 7900 XTX GAMING OC</t>
  </si>
  <si>
    <t xml:space="preserve">799,99 </t>
  </si>
  <si>
    <t>ECR-00004</t>
  </si>
  <si>
    <t>Asus VA24EHF 24" Full HD 100Hz 1ms</t>
  </si>
  <si>
    <t xml:space="preserve">92,00 </t>
  </si>
  <si>
    <t>SSD interne</t>
  </si>
  <si>
    <t>SSD-00004</t>
  </si>
  <si>
    <t>SSD externe</t>
  </si>
  <si>
    <t>Sandisk</t>
  </si>
  <si>
    <t>SanDisk 4To Extreme Disque SSD externe</t>
  </si>
  <si>
    <t>CPU-00006</t>
  </si>
  <si>
    <t>AMD Ryzen™ 7 8700F octocore , 24MB cache , jusqu'à 5GHz, ventirad intégré</t>
  </si>
  <si>
    <t xml:space="preserve">164,70 </t>
  </si>
  <si>
    <t>CAS-00001</t>
  </si>
  <si>
    <t>Caque</t>
  </si>
  <si>
    <t>Sony</t>
  </si>
  <si>
    <t>Sony WH-CH720N - Casque à réduction de bruit sans fil- micro intégré</t>
  </si>
  <si>
    <t xml:space="preserve">63,20 </t>
  </si>
  <si>
    <t xml:space="preserve">207,20 </t>
  </si>
  <si>
    <t xml:space="preserve">111,99 </t>
  </si>
  <si>
    <t xml:space="preserve">297,60 </t>
  </si>
  <si>
    <t>SOU-00003</t>
  </si>
  <si>
    <t>Logitech M90 Souris Filaire USB, Suivi Optique 1000 PPP, Ambidextre, Compatible avec PC/Mac/Portable - Noir</t>
  </si>
  <si>
    <t xml:space="preserve">7,59 </t>
  </si>
  <si>
    <t>CLWIFI-00003</t>
  </si>
  <si>
    <t>BrosTrend</t>
  </si>
  <si>
    <t>BrosTrend 5400Mbps Clé WiFi 6E Puissante Tri-Bande 6GHz / 5GHz / 2.4GHz, AXE5400 Clé WiFi 6 USB Longue Portée Cle WiFi pour PC, Adaptateur USB WiFi, WPA3, OFDMA, Dongle WiFi 6E pour Windows 11/10</t>
  </si>
  <si>
    <t xml:space="preserve">35,19 </t>
  </si>
  <si>
    <t>Wi-Fi Network Devices Outlet</t>
  </si>
  <si>
    <t>CPU-00007</t>
  </si>
  <si>
    <t>AMD Ryzen 7 5700X3D- Processeur Socket AM4 - Octo Core - Cache 96 Mo</t>
  </si>
  <si>
    <t xml:space="preserve">191,99 </t>
  </si>
  <si>
    <t>GRAPH-00002</t>
  </si>
  <si>
    <t>XP-PEN</t>
  </si>
  <si>
    <t>XP-PEN Artist Pro 16 Tablette Graphique avec Ecran en 15.4 Pouces - Ecran à Stylet avec Lamination Complète - Stylet X3 Elite Plus avec Puce Intelligente et Gomme Numérique</t>
  </si>
  <si>
    <t xml:space="preserve">263,99 </t>
  </si>
  <si>
    <t>XP-PEN </t>
  </si>
  <si>
    <t>IMPR-00002</t>
  </si>
  <si>
    <t>Brother</t>
  </si>
  <si>
    <t>Brother DCP-L3560CDW | Imprimante Laser Couleur Multifonction 3 en 1 (Impression/Copie/Scan) Laser Couleur | WiFi | Recto-Verso Automatique en Impression | Imprime jusqu'à 26 Pages par Minute</t>
  </si>
  <si>
    <t xml:space="preserve">275,19 </t>
  </si>
  <si>
    <t>ADMI 🇫🇷</t>
  </si>
  <si>
    <t>IMPR-00003</t>
  </si>
  <si>
    <t>HP Color LaserJet Pro M479dw</t>
  </si>
  <si>
    <t xml:space="preserve">543,20 </t>
  </si>
  <si>
    <t>Alfa Print</t>
  </si>
  <si>
    <t>OS-00001</t>
  </si>
  <si>
    <t>Total HT</t>
  </si>
  <si>
    <t>GPU-00004</t>
  </si>
  <si>
    <t>ASRock Radeon RX 6600 Challenger D OC</t>
  </si>
  <si>
    <t xml:space="preserve">185,99 </t>
  </si>
  <si>
    <t>LOG-00001</t>
  </si>
  <si>
    <t>Logiciel</t>
  </si>
  <si>
    <t xml:space="preserve">11,70 </t>
  </si>
  <si>
    <t>License office 365 (par mois/par utilisateur)</t>
  </si>
  <si>
    <t>Column8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</si>
</sst>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2"/>
      <color theme="1"/>
      <name val="Comic Sans MS"/>
      <family val="4"/>
    </font>
    <font>
      <sz val="14"/>
      <color theme="1"/>
      <name val="Comic Sans MS"/>
      <family val="4"/>
    </font>
    <font>
      <b/>
      <sz val="14"/>
      <color theme="1"/>
      <name val="Comic Sans MS"/>
      <family val="4"/>
    </font>
    <font>
      <sz val="13"/>
      <color theme="1"/>
      <name val="Comic Sans MS"/>
      <family val="4"/>
    </font>
    <font>
      <u/>
      <sz val="13"/>
      <color theme="10"/>
      <name val="Comic Sans MS"/>
      <family val="4"/>
    </font>
    <font>
      <b/>
      <sz val="14"/>
      <color rgb="FFFF0000"/>
      <name val="Comic Sans MS"/>
      <family val="4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43">
    <xf numFmtId="0" fontId="0" fillId="0" borderId="0" xfId="0"/>
    <xf numFmtId="0" fontId="3" fillId="0" borderId="3" xfId="0" applyFont="1" applyBorder="1"/>
    <xf numFmtId="0" fontId="0" fillId="0" borderId="0" xfId="0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44" fontId="0" fillId="0" borderId="0" xfId="1" applyFont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14" fontId="4" fillId="0" borderId="7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0" fontId="6" fillId="0" borderId="5" xfId="0" applyFont="1" applyBorder="1"/>
    <xf numFmtId="0" fontId="7" fillId="0" borderId="5" xfId="2" applyFont="1" applyBorder="1"/>
    <xf numFmtId="0" fontId="6" fillId="0" borderId="7" xfId="0" applyFont="1" applyBorder="1"/>
    <xf numFmtId="0" fontId="5" fillId="0" borderId="1" xfId="0" applyFont="1" applyBorder="1" applyAlignment="1">
      <alignment horizontal="center" vertical="center"/>
    </xf>
    <xf numFmtId="44" fontId="5" fillId="0" borderId="1" xfId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44" fontId="5" fillId="0" borderId="4" xfId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44" fontId="5" fillId="0" borderId="6" xfId="1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8" fillId="0" borderId="8" xfId="1" applyFont="1" applyFill="1" applyBorder="1" applyAlignment="1">
      <alignment horizontal="center" vertical="center"/>
    </xf>
    <xf numFmtId="164" fontId="4" fillId="0" borderId="9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4" fillId="0" borderId="9" xfId="0" applyFont="1" applyBorder="1" applyAlignment="1">
      <alignment vertical="center"/>
    </xf>
    <xf numFmtId="0" fontId="0" fillId="0" borderId="0" xfId="0" applyNumberFormat="1"/>
  </cellXfs>
  <cellStyles count="3">
    <cellStyle name="Lien hypertexte" xfId="2" builtinId="8"/>
    <cellStyle name="Monétaire" xfId="1" builtinId="4"/>
    <cellStyle name="Normal" xfId="0" builtinId="0"/>
  </cellStyles>
  <dxfs count="11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Relationship Id="rId9" Type="http://schemas.microsoft.com/office/2023/09/relationships/Python" Target="python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onnéesExternes_1" connectionId="3" xr16:uid="{37E5DBE9-C3C0-4B9D-99DD-24099150DF66}" autoFormatId="16" applyNumberFormats="0" applyBorderFormats="0" applyFontFormats="0" applyPatternFormats="0" applyAlignmentFormats="0" applyWidthHeightFormats="0">
  <queryTableRefresh nextId="9">
    <queryTableFields count="8">
      <queryTableField id="1" name="ID" tableColumnId="1"/>
      <queryTableField id="2" name="Type" tableColumnId="2"/>
      <queryTableField id="3" name="Fabriquant" tableColumnId="3"/>
      <queryTableField id="4" name="Libellé" tableColumnId="4"/>
      <queryTableField id="5" name="Prix HT" tableColumnId="5"/>
      <queryTableField id="6" name="Prix TTC" tableColumnId="6"/>
      <queryTableField id="7" name="Vendeur" tableColumnId="7"/>
      <queryTableField id="8" name="Column8" tableColumnId="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615862-7C1B-48DB-A0AE-97A5AE3A133B}" name="Composants__3" displayName="Composants__3" ref="A1:H93" tableType="queryTable" totalsRowShown="0">
  <autoFilter ref="A1:H93" xr:uid="{F1615862-7C1B-48DB-A0AE-97A5AE3A133B}"/>
  <tableColumns count="8">
    <tableColumn id="1" xr3:uid="{B28200EF-A0AD-4DDD-ABC2-E3631A590284}" uniqueName="1" name="ID" queryTableFieldId="1" dataDxfId="6"/>
    <tableColumn id="2" xr3:uid="{DF83881B-E425-4B9E-97CE-5A001595509F}" uniqueName="2" name="Type" queryTableFieldId="2" dataDxfId="5"/>
    <tableColumn id="3" xr3:uid="{51FD4D8A-5BA2-413F-9318-8FB8E556DEE4}" uniqueName="3" name="Fabriquant" queryTableFieldId="3" dataDxfId="4"/>
    <tableColumn id="4" xr3:uid="{A4FA34E5-B101-4245-855C-2DFED62D7CD4}" uniqueName="4" name="Libellé" queryTableFieldId="4" dataDxfId="3"/>
    <tableColumn id="5" xr3:uid="{BB2374E9-4971-4C5E-ADB7-3BD979AFCA10}" uniqueName="5" name="Prix HT" queryTableFieldId="5" dataDxfId="2"/>
    <tableColumn id="6" xr3:uid="{9A28297E-69F5-42EA-AC29-1C3585BFE701}" uniqueName="6" name="Prix TTC" queryTableFieldId="6"/>
    <tableColumn id="7" xr3:uid="{9D3F3214-C752-46B1-84D6-219EC8C3E07A}" uniqueName="7" name="Vendeur" queryTableFieldId="7" dataDxfId="1"/>
    <tableColumn id="8" xr3:uid="{60B7CA8E-5EE2-44F4-B1C0-26BFC23F23DD}" uniqueName="8" name="Column8" queryTableFieldId="8" dataDxfId="0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eofranz2006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49255-204D-43D0-91DC-33A0F0A54E29}">
  <sheetPr>
    <pageSetUpPr fitToPage="1"/>
  </sheetPr>
  <dimension ref="A1:I92"/>
  <sheetViews>
    <sheetView tabSelected="1" zoomScale="55" zoomScaleNormal="55" workbookViewId="0">
      <selection activeCell="F92" sqref="F92"/>
    </sheetView>
  </sheetViews>
  <sheetFormatPr baseColWidth="10" defaultRowHeight="14.4" x14ac:dyDescent="0.3"/>
  <cols>
    <col min="1" max="1" width="15" style="2" customWidth="1"/>
    <col min="2" max="2" width="38.109375" style="2" customWidth="1"/>
    <col min="3" max="3" width="112" style="9" customWidth="1"/>
    <col min="4" max="4" width="15.5546875" style="10" customWidth="1"/>
    <col min="5" max="5" width="25" style="2" customWidth="1"/>
    <col min="6" max="6" width="23.44140625" style="5" customWidth="1"/>
    <col min="7" max="7" width="35.6640625" customWidth="1"/>
    <col min="8" max="8" width="16.44140625" customWidth="1"/>
    <col min="9" max="9" width="13.6640625" bestFit="1" customWidth="1"/>
  </cols>
  <sheetData>
    <row r="1" spans="1:9" ht="19.8" x14ac:dyDescent="0.3">
      <c r="C1" s="8" t="s">
        <v>178</v>
      </c>
      <c r="D1" s="2"/>
    </row>
    <row r="4" spans="1:9" ht="19.8" x14ac:dyDescent="0.3">
      <c r="E4" s="11" t="s">
        <v>179</v>
      </c>
      <c r="F4" s="15" t="str">
        <f ca="1">CONCATENATE(YEAR(TODAY()),"-",MONTH(TODAY()),"-",DAY(TODAY()),"-",I4)</f>
        <v>2024-12-13-1</v>
      </c>
      <c r="H4" s="40" t="s">
        <v>218</v>
      </c>
      <c r="I4" s="41">
        <v>1</v>
      </c>
    </row>
    <row r="5" spans="1:9" ht="19.8" x14ac:dyDescent="0.3">
      <c r="E5" s="12" t="s">
        <v>180</v>
      </c>
      <c r="F5" s="20">
        <f ca="1">TODAY()</f>
        <v>45639</v>
      </c>
    </row>
    <row r="6" spans="1:9" ht="19.8" x14ac:dyDescent="0.3">
      <c r="E6" s="13" t="s">
        <v>181</v>
      </c>
      <c r="F6" s="21">
        <f ca="1">DATE(YEAR(F5),MONTH(F5)+1,DAY(F5))</f>
        <v>45670</v>
      </c>
    </row>
    <row r="8" spans="1:9" ht="21" x14ac:dyDescent="0.3">
      <c r="A8" s="14" t="s">
        <v>182</v>
      </c>
      <c r="B8" s="15"/>
    </row>
    <row r="9" spans="1:9" ht="19.8" x14ac:dyDescent="0.45">
      <c r="A9" s="16"/>
      <c r="B9" s="23" t="s">
        <v>187</v>
      </c>
    </row>
    <row r="10" spans="1:9" ht="19.8" x14ac:dyDescent="0.45">
      <c r="A10" s="16"/>
      <c r="B10" s="24" t="s">
        <v>188</v>
      </c>
      <c r="E10" s="4"/>
    </row>
    <row r="11" spans="1:9" ht="21" x14ac:dyDescent="0.45">
      <c r="A11" s="39"/>
      <c r="B11" s="23" t="s">
        <v>189</v>
      </c>
      <c r="F11" s="22" t="s">
        <v>186</v>
      </c>
      <c r="G11" s="1"/>
    </row>
    <row r="12" spans="1:9" ht="19.8" x14ac:dyDescent="0.45">
      <c r="A12" s="17"/>
      <c r="B12" s="25" t="s">
        <v>185</v>
      </c>
      <c r="F12" s="6"/>
      <c r="G12" s="18" t="s">
        <v>183</v>
      </c>
    </row>
    <row r="13" spans="1:9" ht="19.8" x14ac:dyDescent="0.3">
      <c r="F13" s="6"/>
      <c r="G13" s="18" t="s">
        <v>184</v>
      </c>
    </row>
    <row r="14" spans="1:9" ht="19.8" x14ac:dyDescent="0.3">
      <c r="F14" s="7"/>
      <c r="G14" s="19" t="s">
        <v>185</v>
      </c>
    </row>
    <row r="18" spans="2:6" ht="21" x14ac:dyDescent="0.3">
      <c r="B18" s="26" t="s">
        <v>0</v>
      </c>
      <c r="C18" s="26" t="s">
        <v>3</v>
      </c>
      <c r="D18" s="27" t="s">
        <v>4</v>
      </c>
      <c r="E18" s="26" t="s">
        <v>190</v>
      </c>
      <c r="F18" s="28" t="s">
        <v>268</v>
      </c>
    </row>
    <row r="19" spans="2:6" ht="19.8" x14ac:dyDescent="0.3">
      <c r="B19" s="8" t="s">
        <v>267</v>
      </c>
      <c r="C19" s="29" t="str">
        <f>IFERROR(VLOOKUP(B19,Composants__3[],4,FALSE),"")</f>
        <v>Clé d'activation Windows 11 Pro</v>
      </c>
      <c r="D19" s="8" t="str">
        <f>IFERROR(CONCATENATE(VLOOKUP(B19,Composants__3[],5,FALSE),"€"),"")</f>
        <v>207,20 €</v>
      </c>
      <c r="E19" s="8">
        <v>50</v>
      </c>
      <c r="F19" s="30">
        <f>IFERROR(IF(AND(NOT(ISBLANK(D19)),NOT(ISBLANK(E19))),D19*E19,""),"")</f>
        <v>10360</v>
      </c>
    </row>
    <row r="20" spans="2:6" ht="19.8" x14ac:dyDescent="0.3">
      <c r="B20" s="8" t="s">
        <v>196</v>
      </c>
      <c r="C20" s="29" t="str">
        <f>IFERROR(VLOOKUP(B20,Composants__3[],4,FALSE),"")</f>
        <v>Antec P10C</v>
      </c>
      <c r="D20" s="8" t="str">
        <f>IFERROR(CONCATENATE(VLOOKUP(B20,Composants__3[],5,FALSE),"€"),"")</f>
        <v>79,99 €</v>
      </c>
      <c r="E20" s="8">
        <v>50</v>
      </c>
      <c r="F20" s="30">
        <f t="shared" ref="F20:F66" si="0">IFERROR(IF(AND(NOT(ISBLANK(D20)),NOT(ISBLANK(E20))),D20*E20,""),"")</f>
        <v>3999.4999999999995</v>
      </c>
    </row>
    <row r="21" spans="2:6" ht="19.8" x14ac:dyDescent="0.3">
      <c r="B21" s="8" t="s">
        <v>200</v>
      </c>
      <c r="C21" s="29" t="str">
        <f>IFERROR(VLOOKUP(B21,Composants__3[],4,FALSE),"")</f>
        <v>ASRock B550 PG RIPTIDE</v>
      </c>
      <c r="D21" s="8" t="str">
        <f>IFERROR(CONCATENATE(VLOOKUP(B21,Composants__3[],5,FALSE),"€"),"")</f>
        <v>110,39 €</v>
      </c>
      <c r="E21" s="8">
        <v>50</v>
      </c>
      <c r="F21" s="30">
        <f t="shared" si="0"/>
        <v>5519.5</v>
      </c>
    </row>
    <row r="22" spans="2:6" ht="19.8" x14ac:dyDescent="0.3">
      <c r="B22" s="8" t="s">
        <v>114</v>
      </c>
      <c r="C22" s="29" t="str">
        <f>IFERROR(VLOOKUP(B22,Composants__3[],4,FALSE),"")</f>
        <v>MSI MAG A850GL PCIE5 Alimentation, 850W, 80 Plus Gold, Entièrement modulaire, ATX 3.0, Support GPU PCIe 5.0, Ventilateur FDB 120mm, Full-Bridge LLC, câbles Plats Noirs - Garantie 7 Ans</v>
      </c>
      <c r="D22" s="8" t="str">
        <f>IFERROR(CONCATENATE(VLOOKUP(B22,Composants__3[],5,FALSE),"€"),"")</f>
        <v>111,99 €</v>
      </c>
      <c r="E22" s="8">
        <v>50</v>
      </c>
      <c r="F22" s="30">
        <f t="shared" si="0"/>
        <v>5599.5</v>
      </c>
    </row>
    <row r="23" spans="2:6" ht="19.8" x14ac:dyDescent="0.3">
      <c r="B23" s="8" t="s">
        <v>227</v>
      </c>
      <c r="C23" s="29" t="str">
        <f>IFERROR(VLOOKUP(B23,Composants__3[],4,FALSE),"")</f>
        <v>SanDisk 4To Extreme Disque SSD externe</v>
      </c>
      <c r="D23" s="8" t="str">
        <f>IFERROR(CONCATENATE(VLOOKUP(B23,Composants__3[],5,FALSE),"€"),"")</f>
        <v>297,60 €</v>
      </c>
      <c r="E23" s="8">
        <v>50</v>
      </c>
      <c r="F23" s="30">
        <f t="shared" si="0"/>
        <v>14880.000000000002</v>
      </c>
    </row>
    <row r="24" spans="2:6" ht="19.8" x14ac:dyDescent="0.3">
      <c r="B24" s="8" t="s">
        <v>172</v>
      </c>
      <c r="C24" s="29" t="str">
        <f>IFERROR(VLOOKUP(B24,Composants__3[],4,FALSE),"")</f>
        <v>Lecteur CD/DVD USB 3.0 externe</v>
      </c>
      <c r="D24" s="8" t="str">
        <f>IFERROR(CONCATENATE(VLOOKUP(B24,Composants__3[],5,FALSE),"€"),"")</f>
        <v>19,19 €</v>
      </c>
      <c r="E24" s="8">
        <v>7</v>
      </c>
      <c r="F24" s="30">
        <f t="shared" si="0"/>
        <v>134.33000000000001</v>
      </c>
    </row>
    <row r="25" spans="2:6" ht="19.8" x14ac:dyDescent="0.3">
      <c r="B25" s="8" t="s">
        <v>234</v>
      </c>
      <c r="C25" s="29" t="str">
        <f>IFERROR(VLOOKUP(B25,Composants__3[],4,FALSE),"")</f>
        <v>Sony WH-CH720N - Casque à réduction de bruit sans fil- micro intégré</v>
      </c>
      <c r="D25" s="8" t="str">
        <f>IFERROR(CONCATENATE(VLOOKUP(B25,Composants__3[],5,FALSE),"€"),"")</f>
        <v>63,20 €</v>
      </c>
      <c r="E25" s="8">
        <v>50</v>
      </c>
      <c r="F25" s="30">
        <f t="shared" si="0"/>
        <v>3160</v>
      </c>
    </row>
    <row r="26" spans="2:6" ht="19.8" x14ac:dyDescent="0.3">
      <c r="B26" s="8" t="s">
        <v>90</v>
      </c>
      <c r="C26" s="29" t="str">
        <f>IFERROR(VLOOKUP(B26,Composants__3[],4,FALSE),"")</f>
        <v>Logitech Webcam C920 HD Pro, Appels et Enregistrements Vidéo Full HD 1080p, Webcam Streaming, Deux Microphones, Petite, Agile, Réglable, PC/Mac/Portable/Tablette/Chromebook - Noir</v>
      </c>
      <c r="D26" s="8" t="str">
        <f>IFERROR(CONCATENATE(VLOOKUP(B26,Composants__3[],5,FALSE),"€"),"")</f>
        <v>55,99 €</v>
      </c>
      <c r="E26" s="8">
        <v>50</v>
      </c>
      <c r="F26" s="30">
        <f t="shared" si="0"/>
        <v>2799.5</v>
      </c>
    </row>
    <row r="27" spans="2:6" ht="19.8" x14ac:dyDescent="0.3">
      <c r="B27" s="8" t="s">
        <v>60</v>
      </c>
      <c r="C27" s="29" t="str">
        <f>IFERROR(VLOOKUP(B27,Composants__3[],4,FALSE),"")</f>
        <v>Logitech K120 Clavier Filaire pour Windows, Clavier Anglais QWERTY - Noir</v>
      </c>
      <c r="D27" s="8" t="str">
        <f>IFERROR(CONCATENATE(VLOOKUP(B27,Composants__3[],5,FALSE),"€"),"")</f>
        <v>13,56 €</v>
      </c>
      <c r="E27" s="8">
        <v>50</v>
      </c>
      <c r="F27" s="30">
        <f t="shared" si="0"/>
        <v>678</v>
      </c>
    </row>
    <row r="28" spans="2:6" ht="19.8" x14ac:dyDescent="0.3">
      <c r="B28" s="8" t="s">
        <v>242</v>
      </c>
      <c r="C28" s="29" t="str">
        <f>IFERROR(VLOOKUP(B28,Composants__3[],4,FALSE),"")</f>
        <v>Logitech M90 Souris Filaire USB, Suivi Optique 1000 PPP, Ambidextre, Compatible avec PC/Mac/Portable - Noir</v>
      </c>
      <c r="D28" s="8" t="str">
        <f>IFERROR(CONCATENATE(VLOOKUP(B28,Composants__3[],5,FALSE),"€"),"")</f>
        <v>7,59 €</v>
      </c>
      <c r="E28" s="8">
        <v>50</v>
      </c>
      <c r="F28" s="30">
        <f t="shared" si="0"/>
        <v>379.5</v>
      </c>
    </row>
    <row r="29" spans="2:6" ht="19.8" x14ac:dyDescent="0.3">
      <c r="B29" s="8" t="s">
        <v>46</v>
      </c>
      <c r="C29" s="29" t="str">
        <f>IFERROR(VLOOKUP(B29,Composants__3[],4,FALSE),"")</f>
        <v>Samsung Ecran PC Professionnel 24'' Série T45F Noir, Dalle IPS, Full HD (1920x1080), HDMI, Display Port, USB, Pied Has et Fonction Pivot</v>
      </c>
      <c r="D29" s="8" t="str">
        <f>IFERROR(CONCATENATE(VLOOKUP(B29,Composants__3[],5,FALSE),"€"),"")</f>
        <v>92,00 €</v>
      </c>
      <c r="E29" s="8">
        <v>90</v>
      </c>
      <c r="F29" s="30">
        <f t="shared" si="0"/>
        <v>8280</v>
      </c>
    </row>
    <row r="30" spans="2:6" ht="19.8" x14ac:dyDescent="0.3">
      <c r="B30" s="8" t="s">
        <v>203</v>
      </c>
      <c r="C30" s="29" t="str">
        <f>IFERROR(VLOOKUP(B30,Composants__3[],4,FALSE),"")</f>
        <v>AMD Ryzen 9 5950X (3,4 Ghz)</v>
      </c>
      <c r="D30" s="8" t="str">
        <f>IFERROR(CONCATENATE(VLOOKUP(B30,Composants__3[],5,FALSE),"€"),"")</f>
        <v>271,99 €</v>
      </c>
      <c r="E30" s="8">
        <v>20</v>
      </c>
      <c r="F30" s="30">
        <f t="shared" si="0"/>
        <v>5439.8</v>
      </c>
    </row>
    <row r="31" spans="2:6" ht="19.8" x14ac:dyDescent="0.3">
      <c r="B31" s="8" t="s">
        <v>34</v>
      </c>
      <c r="C31" s="29" t="str">
        <f>IFERROR(VLOOKUP(B31,Composants__3[],4,FALSE),"")</f>
        <v>Crucial P3 Plus SSD 2To PCIe Gen4 NVMe M.2 SSD Interne</v>
      </c>
      <c r="D31" s="8" t="str">
        <f>IFERROR(CONCATENATE(VLOOKUP(B31,Composants__3[],5,FALSE),"€"),"")</f>
        <v>100,79 €</v>
      </c>
      <c r="E31" s="8">
        <v>20</v>
      </c>
      <c r="F31" s="30">
        <f t="shared" si="0"/>
        <v>2015.8000000000002</v>
      </c>
    </row>
    <row r="32" spans="2:6" ht="19.8" x14ac:dyDescent="0.3">
      <c r="B32" s="8" t="s">
        <v>245</v>
      </c>
      <c r="C32" s="29" t="str">
        <f>IFERROR(VLOOKUP(B32,Composants__3[],4,FALSE),"")</f>
        <v>BrosTrend 5400Mbps Clé WiFi 6E Puissante Tri-Bande 6GHz / 5GHz / 2.4GHz, AXE5400 Clé WiFi 6 USB Longue Portée Cle WiFi pour PC, Adaptateur USB WiFi, WPA3, OFDMA, Dongle WiFi 6E pour Windows 11/10</v>
      </c>
      <c r="D32" s="8" t="str">
        <f>IFERROR(CONCATENATE(VLOOKUP(B32,Composants__3[],5,FALSE),"€"),"")</f>
        <v>35,19 €</v>
      </c>
      <c r="E32" s="8">
        <v>20</v>
      </c>
      <c r="F32" s="30">
        <f t="shared" si="0"/>
        <v>703.8</v>
      </c>
    </row>
    <row r="33" spans="2:6" ht="19.8" x14ac:dyDescent="0.3">
      <c r="B33" s="8" t="s">
        <v>104</v>
      </c>
      <c r="C33" s="29" t="str">
        <f>IFERROR(VLOOKUP(B33,Composants__3[],4,FALSE),"")</f>
        <v>AMD Ryzen 5 7600X Processeur, 6 Cœurs/12 Threads Débridés, Architecture Zen 4, 38MB L3 Cache, 105W TDP, Jusqu'à 5,3 GHz Fréquence Boost, Socket AMD 5, DDR5 &amp; PCIe 5.0, Pas de Ventirad</v>
      </c>
      <c r="D33" s="8" t="str">
        <f>IFERROR(CONCATENATE(VLOOKUP(B33,Composants__3[],5,FALSE),"€"),"")</f>
        <v>171,95 €</v>
      </c>
      <c r="E33" s="8">
        <v>5</v>
      </c>
      <c r="F33" s="30">
        <f t="shared" si="0"/>
        <v>859.75</v>
      </c>
    </row>
    <row r="34" spans="2:6" ht="19.8" x14ac:dyDescent="0.3">
      <c r="B34" s="8" t="s">
        <v>37</v>
      </c>
      <c r="C34" s="29" t="str">
        <f>IFERROR(VLOOKUP(B34,Composants__3[],4,FALSE),"")</f>
        <v>Crucial P3 Plus SSD 1To PCIe Gen4 NVMe M.2 SSD Interne</v>
      </c>
      <c r="D34" s="8" t="str">
        <f>IFERROR(CONCATENATE(VLOOKUP(B34,Composants__3[],5,FALSE),"€"),"")</f>
        <v>58,39 €</v>
      </c>
      <c r="E34" s="8">
        <v>30</v>
      </c>
      <c r="F34" s="30">
        <f t="shared" si="0"/>
        <v>1751.7</v>
      </c>
    </row>
    <row r="35" spans="2:6" ht="19.8" x14ac:dyDescent="0.3">
      <c r="B35" s="8" t="s">
        <v>269</v>
      </c>
      <c r="C35" s="29" t="str">
        <f>IFERROR(VLOOKUP(B35,Composants__3[],4,FALSE),"")</f>
        <v>ASRock Radeon RX 6600 Challenger D OC</v>
      </c>
      <c r="D35" s="8" t="str">
        <f>IFERROR(CONCATENATE(VLOOKUP(B35,Composants__3[],5,FALSE),"€"),"")</f>
        <v>185,99 €</v>
      </c>
      <c r="E35" s="8">
        <v>5</v>
      </c>
      <c r="F35" s="30">
        <f t="shared" si="0"/>
        <v>929.95</v>
      </c>
    </row>
    <row r="36" spans="2:6" ht="19.8" x14ac:dyDescent="0.3">
      <c r="B36" s="8" t="s">
        <v>253</v>
      </c>
      <c r="C36" s="29" t="str">
        <f>IFERROR(VLOOKUP(B36,Composants__3[],4,FALSE),"")</f>
        <v>XP-PEN Artist Pro 16 Tablette Graphique avec Ecran en 15.4 Pouces - Ecran à Stylet avec Lamination Complète - Stylet X3 Elite Plus avec Puce Intelligente et Gomme Numérique</v>
      </c>
      <c r="D36" s="8" t="str">
        <f>IFERROR(CONCATENATE(VLOOKUP(B36,Composants__3[],5,FALSE),"€"),"")</f>
        <v>263,99 €</v>
      </c>
      <c r="E36" s="8">
        <v>5</v>
      </c>
      <c r="F36" s="30">
        <f t="shared" si="0"/>
        <v>1319.95</v>
      </c>
    </row>
    <row r="37" spans="2:6" ht="19.8" x14ac:dyDescent="0.3">
      <c r="B37" s="8" t="s">
        <v>258</v>
      </c>
      <c r="C37" s="29" t="str">
        <f>IFERROR(VLOOKUP(B37,Composants__3[],4,FALSE),"")</f>
        <v>Brother DCP-L3560CDW | Imprimante Laser Couleur Multifonction 3 en 1 (Impression/Copie/Scan) Laser Couleur | WiFi | Recto-Verso Automatique en Impression | Imprime jusqu'à 26 Pages par Minute</v>
      </c>
      <c r="D37" s="8" t="str">
        <f>IFERROR(CONCATENATE(VLOOKUP(B37,Composants__3[],5,FALSE),"€"),"")</f>
        <v>275,19 €</v>
      </c>
      <c r="E37" s="8">
        <v>1</v>
      </c>
      <c r="F37" s="30">
        <f t="shared" si="0"/>
        <v>275.19</v>
      </c>
    </row>
    <row r="38" spans="2:6" ht="19.8" x14ac:dyDescent="0.3">
      <c r="B38" s="8" t="s">
        <v>104</v>
      </c>
      <c r="C38" s="29" t="str">
        <f>IFERROR(VLOOKUP(B38,Composants__3[],4,FALSE),"")</f>
        <v>AMD Ryzen 5 7600X Processeur, 6 Cœurs/12 Threads Débridés, Architecture Zen 4, 38MB L3 Cache, 105W TDP, Jusqu'à 5,3 GHz Fréquence Boost, Socket AMD 5, DDR5 &amp; PCIe 5.0, Pas de Ventirad</v>
      </c>
      <c r="D38" s="8" t="str">
        <f>IFERROR(CONCATENATE(VLOOKUP(B38,Composants__3[],5,FALSE),"€"),"")</f>
        <v>171,95 €</v>
      </c>
      <c r="E38" s="8">
        <v>25</v>
      </c>
      <c r="F38" s="30">
        <f t="shared" si="0"/>
        <v>4298.75</v>
      </c>
    </row>
    <row r="39" spans="2:6" ht="19.8" x14ac:dyDescent="0.3">
      <c r="B39" s="8" t="s">
        <v>263</v>
      </c>
      <c r="C39" s="29" t="str">
        <f>IFERROR(VLOOKUP(B39,Composants__3[],4,FALSE),"")</f>
        <v>HP Color LaserJet Pro M479dw</v>
      </c>
      <c r="D39" s="8" t="str">
        <f>IFERROR(CONCATENATE(VLOOKUP(B39,Composants__3[],5,FALSE),"€"),"")</f>
        <v>543,20 €</v>
      </c>
      <c r="E39" s="8">
        <v>6</v>
      </c>
      <c r="F39" s="30">
        <f t="shared" si="0"/>
        <v>3259.2000000000003</v>
      </c>
    </row>
    <row r="40" spans="2:6" ht="19.8" x14ac:dyDescent="0.3">
      <c r="B40" s="8" t="s">
        <v>211</v>
      </c>
      <c r="C40" s="29" t="str">
        <f>IFERROR(VLOOKUP(B40,Composants__3[],4,FALSE),"")</f>
        <v>DDR4 Crosair Vengeance LPX Noir … 64Go (2 x 32Go)</v>
      </c>
      <c r="D40" s="8" t="str">
        <f>IFERROR(CONCATENATE(VLOOKUP(B40,Composants__3[],5,FALSE),"€"),"")</f>
        <v>131,99 €</v>
      </c>
      <c r="E40" s="8">
        <v>20</v>
      </c>
      <c r="F40" s="30">
        <f t="shared" si="0"/>
        <v>2639.8</v>
      </c>
    </row>
    <row r="41" spans="2:6" ht="19.8" x14ac:dyDescent="0.3">
      <c r="B41" s="8" t="s">
        <v>148</v>
      </c>
      <c r="C41" s="29" t="str">
        <f>IFERROR(VLOOKUP(B41,Composants__3[],4,FALSE),"")</f>
        <v>DDR4 Kingston Fury Beast 32Go (2x16 Go) 3200 MHZ- CAS 16</v>
      </c>
      <c r="D41" s="8" t="str">
        <f>IFERROR(CONCATENATE(VLOOKUP(B41,Composants__3[],5,FALSE),"€"),"")</f>
        <v>64,79 €</v>
      </c>
      <c r="E41" s="8">
        <v>30</v>
      </c>
      <c r="F41" s="30">
        <f t="shared" si="0"/>
        <v>1943.7000000000003</v>
      </c>
    </row>
    <row r="42" spans="2:6" ht="19.8" x14ac:dyDescent="0.3">
      <c r="B42" s="8" t="s">
        <v>272</v>
      </c>
      <c r="C42" s="29" t="str">
        <f>IFERROR(VLOOKUP(B42,Composants__3[],4,FALSE),"")</f>
        <v>License office 365 (par mois/par utilisateur)</v>
      </c>
      <c r="D42" s="8" t="str">
        <f>IFERROR(CONCATENATE(VLOOKUP(B42,Composants__3[],5,FALSE),"€"),"")</f>
        <v>11,70 €</v>
      </c>
      <c r="E42" s="8">
        <v>50</v>
      </c>
      <c r="F42" s="30">
        <f t="shared" si="0"/>
        <v>585</v>
      </c>
    </row>
    <row r="43" spans="2:6" ht="19.8" x14ac:dyDescent="0.3">
      <c r="B43" s="8"/>
      <c r="C43" s="29" t="str">
        <f>IFERROR(VLOOKUP(B43,Composants__3[],4,FALSE),"")</f>
        <v/>
      </c>
      <c r="D43" s="8" t="str">
        <f>IFERROR(CONCATENATE(VLOOKUP(B43,Composants__3[],5,FALSE),"€"),"")</f>
        <v/>
      </c>
      <c r="E43" s="8"/>
      <c r="F43" s="30" t="str">
        <f t="shared" si="0"/>
        <v/>
      </c>
    </row>
    <row r="44" spans="2:6" ht="19.8" x14ac:dyDescent="0.3">
      <c r="B44" s="8"/>
      <c r="C44" s="29" t="str">
        <f>IFERROR(VLOOKUP(B44,Composants__3[],4,FALSE),"")</f>
        <v/>
      </c>
      <c r="D44" s="8" t="str">
        <f>IFERROR(CONCATENATE(VLOOKUP(B44,Composants__3[],5,FALSE),"€"),"")</f>
        <v/>
      </c>
      <c r="E44" s="8"/>
      <c r="F44" s="30" t="str">
        <f t="shared" si="0"/>
        <v/>
      </c>
    </row>
    <row r="45" spans="2:6" ht="19.8" x14ac:dyDescent="0.3">
      <c r="B45" s="8"/>
      <c r="C45" s="29" t="str">
        <f>IFERROR(VLOOKUP(B45,Composants__3[],4,FALSE),"")</f>
        <v/>
      </c>
      <c r="D45" s="8" t="str">
        <f>IFERROR(CONCATENATE(VLOOKUP(B45,Composants__3[],5,FALSE),"€"),"")</f>
        <v/>
      </c>
      <c r="E45" s="8"/>
      <c r="F45" s="30" t="str">
        <f t="shared" si="0"/>
        <v/>
      </c>
    </row>
    <row r="46" spans="2:6" ht="19.8" x14ac:dyDescent="0.3">
      <c r="B46" s="8"/>
      <c r="C46" s="29" t="str">
        <f>IFERROR(VLOOKUP(B46,Composants__3[],4,FALSE),"")</f>
        <v/>
      </c>
      <c r="D46" s="8" t="str">
        <f>IFERROR(CONCATENATE(VLOOKUP(B46,Composants__3[],5,FALSE),"€"),"")</f>
        <v/>
      </c>
      <c r="E46" s="8"/>
      <c r="F46" s="30" t="str">
        <f t="shared" si="0"/>
        <v/>
      </c>
    </row>
    <row r="47" spans="2:6" ht="19.8" x14ac:dyDescent="0.3">
      <c r="B47" s="8"/>
      <c r="C47" s="29" t="str">
        <f>IFERROR(VLOOKUP(B47,Composants__3[],4,FALSE),"")</f>
        <v/>
      </c>
      <c r="D47" s="8" t="str">
        <f>IFERROR(CONCATENATE(VLOOKUP(B47,Composants__3[],5,FALSE),"€"),"")</f>
        <v/>
      </c>
      <c r="E47" s="8"/>
      <c r="F47" s="30" t="str">
        <f t="shared" si="0"/>
        <v/>
      </c>
    </row>
    <row r="48" spans="2:6" ht="19.8" x14ac:dyDescent="0.3">
      <c r="B48" s="8"/>
      <c r="C48" s="29" t="str">
        <f>IFERROR(VLOOKUP(B48,Composants__3[],4,FALSE),"")</f>
        <v/>
      </c>
      <c r="D48" s="8" t="str">
        <f>IFERROR(CONCATENATE(VLOOKUP(B48,Composants__3[],5,FALSE),"€"),"")</f>
        <v/>
      </c>
      <c r="E48" s="8"/>
      <c r="F48" s="30" t="str">
        <f t="shared" si="0"/>
        <v/>
      </c>
    </row>
    <row r="49" spans="2:6" ht="19.8" x14ac:dyDescent="0.3">
      <c r="B49" s="8"/>
      <c r="C49" s="29" t="str">
        <f>IFERROR(VLOOKUP(B49,Composants__3[],4,FALSE),"")</f>
        <v/>
      </c>
      <c r="D49" s="8" t="str">
        <f>IFERROR(CONCATENATE(VLOOKUP(B49,Composants__3[],5,FALSE),"€"),"")</f>
        <v/>
      </c>
      <c r="E49" s="8"/>
      <c r="F49" s="30" t="str">
        <f t="shared" si="0"/>
        <v/>
      </c>
    </row>
    <row r="50" spans="2:6" ht="19.8" x14ac:dyDescent="0.3">
      <c r="B50" s="8"/>
      <c r="C50" s="29" t="str">
        <f>IFERROR(VLOOKUP(B50,Composants__3[],4,FALSE),"")</f>
        <v/>
      </c>
      <c r="D50" s="8" t="str">
        <f>IFERROR(CONCATENATE(VLOOKUP(B50,Composants__3[],5,FALSE),"€"),"")</f>
        <v/>
      </c>
      <c r="E50" s="8"/>
      <c r="F50" s="30" t="str">
        <f t="shared" si="0"/>
        <v/>
      </c>
    </row>
    <row r="51" spans="2:6" ht="19.8" x14ac:dyDescent="0.3">
      <c r="B51" s="8"/>
      <c r="C51" s="29" t="str">
        <f>IFERROR(VLOOKUP(B51,Composants__3[],4,FALSE),"")</f>
        <v/>
      </c>
      <c r="D51" s="8" t="str">
        <f>IFERROR(CONCATENATE(VLOOKUP(B51,Composants__3[],5,FALSE),"€"),"")</f>
        <v/>
      </c>
      <c r="E51" s="8"/>
      <c r="F51" s="30" t="str">
        <f t="shared" si="0"/>
        <v/>
      </c>
    </row>
    <row r="52" spans="2:6" ht="19.8" x14ac:dyDescent="0.3">
      <c r="B52" s="8"/>
      <c r="C52" s="29" t="str">
        <f>IFERROR(VLOOKUP(B52,Composants__3[],4,FALSE),"")</f>
        <v/>
      </c>
      <c r="D52" s="8" t="str">
        <f>IFERROR(CONCATENATE(VLOOKUP(B52,Composants__3[],5,FALSE),"€"),"")</f>
        <v/>
      </c>
      <c r="E52" s="8"/>
      <c r="F52" s="30" t="str">
        <f t="shared" si="0"/>
        <v/>
      </c>
    </row>
    <row r="53" spans="2:6" ht="19.8" x14ac:dyDescent="0.3">
      <c r="B53" s="8"/>
      <c r="C53" s="29" t="str">
        <f>IFERROR(VLOOKUP(B53,Composants__3[],4,FALSE),"")</f>
        <v/>
      </c>
      <c r="D53" s="8" t="str">
        <f>IFERROR(CONCATENATE(VLOOKUP(B53,Composants__3[],5,FALSE),"€"),"")</f>
        <v/>
      </c>
      <c r="E53" s="8"/>
      <c r="F53" s="30" t="str">
        <f t="shared" si="0"/>
        <v/>
      </c>
    </row>
    <row r="54" spans="2:6" ht="19.8" x14ac:dyDescent="0.3">
      <c r="B54" s="8"/>
      <c r="C54" s="29" t="str">
        <f>IFERROR(VLOOKUP(B54,Composants__3[],4,FALSE),"")</f>
        <v/>
      </c>
      <c r="D54" s="8" t="str">
        <f>IFERROR(CONCATENATE(VLOOKUP(B54,Composants__3[],5,FALSE),"€"),"")</f>
        <v/>
      </c>
      <c r="E54" s="8"/>
      <c r="F54" s="30" t="str">
        <f t="shared" si="0"/>
        <v/>
      </c>
    </row>
    <row r="55" spans="2:6" ht="19.8" x14ac:dyDescent="0.3">
      <c r="B55" s="8"/>
      <c r="C55" s="29" t="str">
        <f>IFERROR(VLOOKUP(B55,Composants__3[],4,FALSE),"")</f>
        <v/>
      </c>
      <c r="D55" s="8" t="str">
        <f>IFERROR(CONCATENATE(VLOOKUP(B55,Composants__3[],5,FALSE),"€"),"")</f>
        <v/>
      </c>
      <c r="E55" s="8"/>
      <c r="F55" s="30" t="str">
        <f t="shared" si="0"/>
        <v/>
      </c>
    </row>
    <row r="56" spans="2:6" ht="19.8" x14ac:dyDescent="0.3">
      <c r="B56" s="8"/>
      <c r="C56" s="29" t="str">
        <f>IFERROR(VLOOKUP(B56,Composants__3[],4,FALSE),"")</f>
        <v/>
      </c>
      <c r="D56" s="8" t="str">
        <f>IFERROR(CONCATENATE(VLOOKUP(B56,Composants__3[],5,FALSE),"€"),"")</f>
        <v/>
      </c>
      <c r="E56" s="8"/>
      <c r="F56" s="30" t="str">
        <f t="shared" si="0"/>
        <v/>
      </c>
    </row>
    <row r="57" spans="2:6" ht="19.8" x14ac:dyDescent="0.3">
      <c r="B57" s="8"/>
      <c r="C57" s="29" t="str">
        <f>IFERROR(VLOOKUP(B57,Composants__3[],4,FALSE),"")</f>
        <v/>
      </c>
      <c r="D57" s="8" t="str">
        <f>IFERROR(CONCATENATE(VLOOKUP(B57,Composants__3[],5,FALSE),"€"),"")</f>
        <v/>
      </c>
      <c r="E57" s="8"/>
      <c r="F57" s="30" t="str">
        <f t="shared" si="0"/>
        <v/>
      </c>
    </row>
    <row r="58" spans="2:6" ht="19.8" x14ac:dyDescent="0.3">
      <c r="B58" s="8"/>
      <c r="C58" s="29" t="str">
        <f>IFERROR(VLOOKUP(B58,Composants__3[],4,FALSE),"")</f>
        <v/>
      </c>
      <c r="D58" s="8" t="str">
        <f>IFERROR(CONCATENATE(VLOOKUP(B58,Composants__3[],5,FALSE),"€"),"")</f>
        <v/>
      </c>
      <c r="E58" s="8"/>
      <c r="F58" s="30" t="str">
        <f t="shared" si="0"/>
        <v/>
      </c>
    </row>
    <row r="59" spans="2:6" ht="19.8" x14ac:dyDescent="0.3">
      <c r="B59" s="8"/>
      <c r="C59" s="29" t="str">
        <f>IFERROR(VLOOKUP(B59,Composants__3[],4,FALSE),"")</f>
        <v/>
      </c>
      <c r="D59" s="8" t="str">
        <f>IFERROR(CONCATENATE(VLOOKUP(B59,Composants__3[],5,FALSE),"€"),"")</f>
        <v/>
      </c>
      <c r="E59" s="8"/>
      <c r="F59" s="30" t="str">
        <f t="shared" si="0"/>
        <v/>
      </c>
    </row>
    <row r="60" spans="2:6" ht="19.8" x14ac:dyDescent="0.3">
      <c r="B60" s="8"/>
      <c r="C60" s="29" t="str">
        <f>IFERROR(VLOOKUP(B60,Composants__3[],4,FALSE),"")</f>
        <v/>
      </c>
      <c r="D60" s="8" t="str">
        <f>IFERROR(CONCATENATE(VLOOKUP(B60,Composants__3[],5,FALSE),"€"),"")</f>
        <v/>
      </c>
      <c r="E60" s="8"/>
      <c r="F60" s="30" t="str">
        <f t="shared" si="0"/>
        <v/>
      </c>
    </row>
    <row r="61" spans="2:6" ht="19.8" x14ac:dyDescent="0.3">
      <c r="B61" s="8"/>
      <c r="C61" s="29" t="str">
        <f>IFERROR(VLOOKUP(B61,Composants__3[],4,FALSE),"")</f>
        <v/>
      </c>
      <c r="D61" s="8" t="str">
        <f>IFERROR(CONCATENATE(VLOOKUP(B61,Composants__3[],5,FALSE),"€"),"")</f>
        <v/>
      </c>
      <c r="E61" s="8"/>
      <c r="F61" s="30" t="str">
        <f t="shared" si="0"/>
        <v/>
      </c>
    </row>
    <row r="62" spans="2:6" ht="19.8" x14ac:dyDescent="0.3">
      <c r="B62" s="8"/>
      <c r="C62" s="29" t="str">
        <f>IFERROR(VLOOKUP(B62,Composants__3[],4,FALSE),"")</f>
        <v/>
      </c>
      <c r="D62" s="8" t="str">
        <f>IFERROR(CONCATENATE(VLOOKUP(B62,Composants__3[],5,FALSE),"€"),"")</f>
        <v/>
      </c>
      <c r="E62" s="8"/>
      <c r="F62" s="30" t="str">
        <f t="shared" si="0"/>
        <v/>
      </c>
    </row>
    <row r="63" spans="2:6" ht="19.8" x14ac:dyDescent="0.3">
      <c r="B63" s="8"/>
      <c r="C63" s="29" t="str">
        <f>IFERROR(VLOOKUP(B63,Composants__3[],4,FALSE),"")</f>
        <v/>
      </c>
      <c r="D63" s="8" t="str">
        <f>IFERROR(CONCATENATE(VLOOKUP(B63,Composants__3[],5,FALSE),"€"),"")</f>
        <v/>
      </c>
      <c r="E63" s="8"/>
      <c r="F63" s="30" t="str">
        <f t="shared" si="0"/>
        <v/>
      </c>
    </row>
    <row r="64" spans="2:6" ht="19.8" x14ac:dyDescent="0.3">
      <c r="B64" s="8"/>
      <c r="C64" s="29" t="str">
        <f>IFERROR(VLOOKUP(B64,Composants__3[],4,FALSE),"")</f>
        <v/>
      </c>
      <c r="D64" s="8" t="str">
        <f>IFERROR(CONCATENATE(VLOOKUP(B64,Composants__3[],5,FALSE),"€"),"")</f>
        <v/>
      </c>
      <c r="E64" s="8"/>
      <c r="F64" s="30" t="str">
        <f t="shared" si="0"/>
        <v/>
      </c>
    </row>
    <row r="65" spans="2:6" ht="19.8" x14ac:dyDescent="0.3">
      <c r="B65" s="8"/>
      <c r="C65" s="29" t="str">
        <f>IFERROR(VLOOKUP(B65,Composants__3[],4,FALSE),"")</f>
        <v/>
      </c>
      <c r="D65" s="8" t="str">
        <f>IFERROR(CONCATENATE(VLOOKUP(B65,Composants__3[],5,FALSE),"€"),"")</f>
        <v/>
      </c>
      <c r="E65" s="8"/>
      <c r="F65" s="30" t="str">
        <f t="shared" si="0"/>
        <v/>
      </c>
    </row>
    <row r="66" spans="2:6" ht="19.8" x14ac:dyDescent="0.3">
      <c r="B66" s="8"/>
      <c r="C66" s="29" t="str">
        <f>IFERROR(VLOOKUP(B66,Composants__3[],4,FALSE),"")</f>
        <v/>
      </c>
      <c r="D66" s="8" t="str">
        <f>IFERROR(CONCATENATE(VLOOKUP(B66,Composants__3[],5,FALSE),"€"),"")</f>
        <v/>
      </c>
      <c r="E66" s="8"/>
      <c r="F66" s="30" t="str">
        <f t="shared" si="0"/>
        <v/>
      </c>
    </row>
    <row r="67" spans="2:6" ht="19.8" x14ac:dyDescent="0.3">
      <c r="B67" s="8"/>
      <c r="C67" s="29" t="str">
        <f>IFERROR(VLOOKUP(B67,Composants__3[],4,FALSE),"")</f>
        <v/>
      </c>
      <c r="D67" s="8" t="str">
        <f>IFERROR(CONCATENATE(VLOOKUP(B67,Composants__3[],5,FALSE),"€"),"")</f>
        <v/>
      </c>
      <c r="E67" s="8"/>
      <c r="F67" s="30" t="str">
        <f t="shared" ref="F67:F84" si="1">IFERROR(IF(AND(NOT(ISBLANK(D67)),NOT(ISBLANK(E67))),D67*E67,""),"")</f>
        <v/>
      </c>
    </row>
    <row r="68" spans="2:6" ht="19.8" x14ac:dyDescent="0.3">
      <c r="B68" s="8"/>
      <c r="C68" s="29" t="str">
        <f>IFERROR(VLOOKUP(B68,Composants__3[],4,FALSE),"")</f>
        <v/>
      </c>
      <c r="D68" s="8" t="str">
        <f>IFERROR(CONCATENATE(VLOOKUP(B68,Composants__3[],5,FALSE),"€"),"")</f>
        <v/>
      </c>
      <c r="E68" s="8"/>
      <c r="F68" s="30" t="str">
        <f t="shared" si="1"/>
        <v/>
      </c>
    </row>
    <row r="69" spans="2:6" ht="19.8" x14ac:dyDescent="0.3">
      <c r="B69" s="8"/>
      <c r="C69" s="29" t="str">
        <f>IFERROR(VLOOKUP(B69,Composants__3[],4,FALSE),"")</f>
        <v/>
      </c>
      <c r="D69" s="8" t="str">
        <f>IFERROR(CONCATENATE(VLOOKUP(B69,Composants__3[],5,FALSE),"€"),"")</f>
        <v/>
      </c>
      <c r="E69" s="8"/>
      <c r="F69" s="30" t="str">
        <f t="shared" si="1"/>
        <v/>
      </c>
    </row>
    <row r="70" spans="2:6" ht="19.8" x14ac:dyDescent="0.3">
      <c r="B70" s="8"/>
      <c r="C70" s="29" t="str">
        <f>IFERROR(VLOOKUP(B70,Composants__3[],4,FALSE),"")</f>
        <v/>
      </c>
      <c r="D70" s="8" t="str">
        <f>IFERROR(CONCATENATE(VLOOKUP(B70,Composants__3[],5,FALSE),"€"),"")</f>
        <v/>
      </c>
      <c r="E70" s="8"/>
      <c r="F70" s="30" t="str">
        <f t="shared" si="1"/>
        <v/>
      </c>
    </row>
    <row r="71" spans="2:6" ht="19.8" x14ac:dyDescent="0.3">
      <c r="B71" s="8"/>
      <c r="C71" s="29" t="str">
        <f>IFERROR(VLOOKUP(B71,Composants__3[],4,FALSE),"")</f>
        <v/>
      </c>
      <c r="D71" s="8" t="str">
        <f>IFERROR(CONCATENATE(VLOOKUP(B71,Composants__3[],5,FALSE),"€"),"")</f>
        <v/>
      </c>
      <c r="E71" s="8"/>
      <c r="F71" s="30" t="str">
        <f t="shared" si="1"/>
        <v/>
      </c>
    </row>
    <row r="72" spans="2:6" ht="19.8" x14ac:dyDescent="0.3">
      <c r="B72" s="8"/>
      <c r="C72" s="29" t="str">
        <f>IFERROR(VLOOKUP(B72,Composants__3[],4,FALSE),"")</f>
        <v/>
      </c>
      <c r="D72" s="8" t="str">
        <f>IFERROR(CONCATENATE(VLOOKUP(B72,Composants__3[],5,FALSE),"€"),"")</f>
        <v/>
      </c>
      <c r="E72" s="8"/>
      <c r="F72" s="30" t="str">
        <f t="shared" si="1"/>
        <v/>
      </c>
    </row>
    <row r="73" spans="2:6" ht="19.8" x14ac:dyDescent="0.3">
      <c r="B73" s="8"/>
      <c r="C73" s="29" t="str">
        <f>IFERROR(VLOOKUP(B73,Composants__3[],4,FALSE),"")</f>
        <v/>
      </c>
      <c r="D73" s="8" t="str">
        <f>IFERROR(CONCATENATE(VLOOKUP(B73,Composants__3[],5,FALSE),"€"),"")</f>
        <v/>
      </c>
      <c r="E73" s="8"/>
      <c r="F73" s="30" t="str">
        <f t="shared" si="1"/>
        <v/>
      </c>
    </row>
    <row r="74" spans="2:6" ht="19.8" x14ac:dyDescent="0.3">
      <c r="B74" s="8"/>
      <c r="C74" s="29" t="str">
        <f>IFERROR(VLOOKUP(B74,Composants__3[],4,FALSE),"")</f>
        <v/>
      </c>
      <c r="D74" s="8" t="str">
        <f>IFERROR(CONCATENATE(VLOOKUP(B74,Composants__3[],5,FALSE),"€"),"")</f>
        <v/>
      </c>
      <c r="E74" s="8"/>
      <c r="F74" s="30" t="str">
        <f t="shared" si="1"/>
        <v/>
      </c>
    </row>
    <row r="75" spans="2:6" ht="19.8" x14ac:dyDescent="0.3">
      <c r="B75" s="8"/>
      <c r="C75" s="29" t="str">
        <f>IFERROR(VLOOKUP(B75,Composants__3[],4,FALSE),"")</f>
        <v/>
      </c>
      <c r="D75" s="8" t="str">
        <f>IFERROR(CONCATENATE(VLOOKUP(B75,Composants__3[],5,FALSE),"€"),"")</f>
        <v/>
      </c>
      <c r="E75" s="8"/>
      <c r="F75" s="30" t="str">
        <f t="shared" si="1"/>
        <v/>
      </c>
    </row>
    <row r="76" spans="2:6" ht="19.8" x14ac:dyDescent="0.3">
      <c r="B76" s="8"/>
      <c r="C76" s="29" t="str">
        <f>IFERROR(VLOOKUP(B76,Composants__3[],4,FALSE),"")</f>
        <v/>
      </c>
      <c r="D76" s="8" t="str">
        <f>IFERROR(CONCATENATE(VLOOKUP(B76,Composants__3[],5,FALSE),"€"),"")</f>
        <v/>
      </c>
      <c r="E76" s="8"/>
      <c r="F76" s="30" t="str">
        <f t="shared" si="1"/>
        <v/>
      </c>
    </row>
    <row r="77" spans="2:6" ht="19.8" x14ac:dyDescent="0.3">
      <c r="B77" s="8"/>
      <c r="C77" s="29" t="str">
        <f>IFERROR(VLOOKUP(B77,Composants__3[],4,FALSE),"")</f>
        <v/>
      </c>
      <c r="D77" s="8" t="str">
        <f>IFERROR(CONCATENATE(VLOOKUP(B77,Composants__3[],5,FALSE),"€"),"")</f>
        <v/>
      </c>
      <c r="E77" s="8"/>
      <c r="F77" s="30" t="str">
        <f t="shared" si="1"/>
        <v/>
      </c>
    </row>
    <row r="78" spans="2:6" ht="19.8" x14ac:dyDescent="0.3">
      <c r="B78" s="8"/>
      <c r="C78" s="29" t="str">
        <f>IFERROR(VLOOKUP(B78,Composants__3[],4,FALSE),"")</f>
        <v/>
      </c>
      <c r="D78" s="8" t="str">
        <f>IFERROR(CONCATENATE(VLOOKUP(B78,Composants__3[],5,FALSE),"€"),"")</f>
        <v/>
      </c>
      <c r="E78" s="8"/>
      <c r="F78" s="30" t="str">
        <f t="shared" si="1"/>
        <v/>
      </c>
    </row>
    <row r="79" spans="2:6" ht="19.8" x14ac:dyDescent="0.3">
      <c r="B79" s="8"/>
      <c r="C79" s="29" t="str">
        <f>IFERROR(VLOOKUP(B79,Composants__3[],4,FALSE),"")</f>
        <v/>
      </c>
      <c r="D79" s="8" t="str">
        <f>IFERROR(CONCATENATE(VLOOKUP(B79,Composants__3[],5,FALSE),"€"),"")</f>
        <v/>
      </c>
      <c r="E79" s="8"/>
      <c r="F79" s="30" t="str">
        <f t="shared" si="1"/>
        <v/>
      </c>
    </row>
    <row r="80" spans="2:6" ht="19.8" x14ac:dyDescent="0.3">
      <c r="B80" s="8"/>
      <c r="C80" s="29" t="str">
        <f>IFERROR(VLOOKUP(B80,Composants__3[],4,FALSE),"")</f>
        <v/>
      </c>
      <c r="D80" s="8" t="str">
        <f>IFERROR(CONCATENATE(VLOOKUP(B80,Composants__3[],5,FALSE),"€"),"")</f>
        <v/>
      </c>
      <c r="E80" s="8"/>
      <c r="F80" s="30" t="str">
        <f t="shared" si="1"/>
        <v/>
      </c>
    </row>
    <row r="81" spans="2:6" ht="19.8" x14ac:dyDescent="0.3">
      <c r="B81" s="8"/>
      <c r="C81" s="29" t="str">
        <f>IFERROR(VLOOKUP(B81,Composants__3[],4,FALSE),"")</f>
        <v/>
      </c>
      <c r="D81" s="8" t="str">
        <f>IFERROR(CONCATENATE(VLOOKUP(B81,Composants__3[],5,FALSE),"€"),"")</f>
        <v/>
      </c>
      <c r="E81" s="8"/>
      <c r="F81" s="30" t="str">
        <f t="shared" si="1"/>
        <v/>
      </c>
    </row>
    <row r="82" spans="2:6" ht="19.8" x14ac:dyDescent="0.3">
      <c r="B82" s="8"/>
      <c r="C82" s="29" t="str">
        <f>IFERROR(VLOOKUP(B82,Composants__3[],4,FALSE),"")</f>
        <v/>
      </c>
      <c r="D82" s="8" t="str">
        <f>IFERROR(CONCATENATE(VLOOKUP(B82,Composants__3[],5,FALSE),"€"),"")</f>
        <v/>
      </c>
      <c r="E82" s="8"/>
      <c r="F82" s="30" t="str">
        <f t="shared" si="1"/>
        <v/>
      </c>
    </row>
    <row r="83" spans="2:6" ht="19.8" x14ac:dyDescent="0.3">
      <c r="B83" s="8"/>
      <c r="C83" s="29" t="str">
        <f>IFERROR(VLOOKUP(B83,Composants__3[],4,FALSE),"")</f>
        <v/>
      </c>
      <c r="D83" s="8" t="str">
        <f>IFERROR(CONCATENATE(VLOOKUP(B83,Composants__3[],5,FALSE),"€"),"")</f>
        <v/>
      </c>
      <c r="E83" s="8"/>
      <c r="F83" s="30" t="str">
        <f t="shared" si="1"/>
        <v/>
      </c>
    </row>
    <row r="84" spans="2:6" ht="19.8" x14ac:dyDescent="0.3">
      <c r="B84" s="8"/>
      <c r="C84" s="29" t="str">
        <f>IFERROR(VLOOKUP(B84,Composants__3[],4,FALSE),"")</f>
        <v/>
      </c>
      <c r="D84" s="8" t="str">
        <f>IFERROR(CONCATENATE(VLOOKUP(B84,Composants__3[],5,FALSE),"€"),"")</f>
        <v/>
      </c>
      <c r="E84" s="8"/>
      <c r="F84" s="30" t="str">
        <f t="shared" si="1"/>
        <v/>
      </c>
    </row>
    <row r="87" spans="2:6" ht="21" x14ac:dyDescent="0.3">
      <c r="E87" s="14" t="s">
        <v>191</v>
      </c>
      <c r="F87" s="31">
        <f>IF(NOT(ISBLANK(F19)),SUM(F19:F84),"")</f>
        <v>81812.22</v>
      </c>
    </row>
    <row r="88" spans="2:6" ht="21" x14ac:dyDescent="0.3">
      <c r="E88" s="32" t="s">
        <v>192</v>
      </c>
      <c r="F88" s="33">
        <f>F87*0.2</f>
        <v>16362.444000000001</v>
      </c>
    </row>
    <row r="89" spans="2:6" ht="21" x14ac:dyDescent="0.3">
      <c r="E89" s="32" t="s">
        <v>194</v>
      </c>
      <c r="F89" s="33">
        <f>F90*0.05</f>
        <v>4908.7332000000006</v>
      </c>
    </row>
    <row r="90" spans="2:6" ht="21" x14ac:dyDescent="0.3">
      <c r="E90" s="34" t="s">
        <v>193</v>
      </c>
      <c r="F90" s="35">
        <f>F87+F88</f>
        <v>98174.664000000004</v>
      </c>
    </row>
    <row r="91" spans="2:6" ht="19.8" x14ac:dyDescent="0.3">
      <c r="E91" s="36"/>
      <c r="F91" s="3"/>
    </row>
    <row r="92" spans="2:6" ht="21" x14ac:dyDescent="0.3">
      <c r="E92" s="37" t="s">
        <v>195</v>
      </c>
      <c r="F92" s="38">
        <f>F90-F89</f>
        <v>93265.930800000002</v>
      </c>
    </row>
  </sheetData>
  <protectedRanges>
    <protectedRange sqref="E89:F89" name="Remise"/>
    <protectedRange sqref="B9:B12" name="Emetteur"/>
    <protectedRange sqref="E19:E84" name="Quantité articles"/>
    <protectedRange sqref="B19:B84" name="ID Articles"/>
    <protectedRange sqref="I4" name="Numéro de facture"/>
    <protectedRange sqref="G12:G14" name="Destinataire"/>
  </protectedRanges>
  <phoneticPr fontId="9" type="noConversion"/>
  <conditionalFormatting sqref="F1:F14 F16:F1048576">
    <cfRule type="cellIs" dxfId="10" priority="1" operator="equal">
      <formula>0</formula>
    </cfRule>
  </conditionalFormatting>
  <conditionalFormatting sqref="F19:F84">
    <cfRule type="cellIs" dxfId="9" priority="4" operator="lessThan">
      <formula>0</formula>
    </cfRule>
  </conditionalFormatting>
  <conditionalFormatting sqref="F19:F1048576">
    <cfRule type="cellIs" dxfId="8" priority="2" operator="lessThan">
      <formula>0</formula>
    </cfRule>
    <cfRule type="cellIs" dxfId="7" priority="3" operator="greaterThan">
      <formula>0</formula>
    </cfRule>
  </conditionalFormatting>
  <hyperlinks>
    <hyperlink ref="B10" r:id="rId1" xr:uid="{B4A33621-5024-4419-B306-06F1FCFC0B36}"/>
  </hyperlinks>
  <printOptions horizontalCentered="1"/>
  <pageMargins left="0.7" right="0.7" top="0.75" bottom="0.75" header="0.3" footer="0.3"/>
  <pageSetup paperSize="9" scale="33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6C4A8C-C4C1-4EFE-BDF2-A0A98EA52C86}">
  <dimension ref="A1:H93"/>
  <sheetViews>
    <sheetView topLeftCell="A55" workbookViewId="0">
      <selection activeCell="A82" sqref="A82"/>
    </sheetView>
  </sheetViews>
  <sheetFormatPr baseColWidth="10" defaultRowHeight="14.4" x14ac:dyDescent="0.3"/>
  <cols>
    <col min="1" max="1" width="12.6640625" bestFit="1" customWidth="1"/>
    <col min="2" max="2" width="26.5546875" bestFit="1" customWidth="1"/>
    <col min="3" max="3" width="12.33203125" bestFit="1" customWidth="1"/>
    <col min="4" max="4" width="80.88671875" bestFit="1" customWidth="1"/>
    <col min="5" max="5" width="9" bestFit="1" customWidth="1"/>
    <col min="6" max="6" width="9.77734375" bestFit="1" customWidth="1"/>
    <col min="7" max="7" width="24.44140625" bestFit="1" customWidth="1"/>
    <col min="8" max="8" width="10.6640625" bestFit="1" customWidth="1"/>
  </cols>
  <sheetData>
    <row r="1" spans="1:8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276</v>
      </c>
    </row>
    <row r="2" spans="1:8" x14ac:dyDescent="0.3">
      <c r="A2" s="42" t="s">
        <v>7</v>
      </c>
      <c r="B2" s="42" t="s">
        <v>8</v>
      </c>
      <c r="C2" s="42" t="s">
        <v>9</v>
      </c>
      <c r="D2" s="42" t="s">
        <v>10</v>
      </c>
      <c r="E2" s="42" t="s">
        <v>11</v>
      </c>
      <c r="F2">
        <v>29.5</v>
      </c>
      <c r="G2" s="42" t="s">
        <v>12</v>
      </c>
      <c r="H2" s="42"/>
    </row>
    <row r="3" spans="1:8" x14ac:dyDescent="0.3">
      <c r="A3" s="42" t="s">
        <v>13</v>
      </c>
      <c r="B3" s="42" t="s">
        <v>8</v>
      </c>
      <c r="C3" s="42" t="s">
        <v>9</v>
      </c>
      <c r="D3" s="42" t="s">
        <v>14</v>
      </c>
      <c r="E3" s="42" t="s">
        <v>15</v>
      </c>
      <c r="F3">
        <v>66</v>
      </c>
      <c r="G3" s="42" t="s">
        <v>12</v>
      </c>
      <c r="H3" s="42"/>
    </row>
    <row r="4" spans="1:8" x14ac:dyDescent="0.3">
      <c r="A4" s="42" t="s">
        <v>16</v>
      </c>
      <c r="B4" s="42" t="s">
        <v>17</v>
      </c>
      <c r="C4" s="42" t="s">
        <v>18</v>
      </c>
      <c r="D4" s="42" t="s">
        <v>19</v>
      </c>
      <c r="E4" s="42" t="s">
        <v>20</v>
      </c>
      <c r="F4">
        <v>499</v>
      </c>
      <c r="G4" s="42" t="s">
        <v>21</v>
      </c>
      <c r="H4" s="42"/>
    </row>
    <row r="5" spans="1:8" x14ac:dyDescent="0.3">
      <c r="A5" s="42" t="s">
        <v>22</v>
      </c>
      <c r="B5" s="42" t="s">
        <v>17</v>
      </c>
      <c r="C5" s="42" t="s">
        <v>18</v>
      </c>
      <c r="D5" s="42" t="s">
        <v>23</v>
      </c>
      <c r="E5" s="42" t="s">
        <v>24</v>
      </c>
      <c r="F5">
        <v>239</v>
      </c>
      <c r="G5" s="42" t="s">
        <v>21</v>
      </c>
      <c r="H5" s="42"/>
    </row>
    <row r="6" spans="1:8" x14ac:dyDescent="0.3">
      <c r="A6" s="42" t="s">
        <v>25</v>
      </c>
      <c r="B6" s="42" t="s">
        <v>17</v>
      </c>
      <c r="C6" s="42" t="s">
        <v>18</v>
      </c>
      <c r="D6" s="42" t="s">
        <v>26</v>
      </c>
      <c r="E6" s="42" t="s">
        <v>27</v>
      </c>
      <c r="F6">
        <v>232</v>
      </c>
      <c r="G6" s="42" t="s">
        <v>28</v>
      </c>
      <c r="H6" s="42"/>
    </row>
    <row r="7" spans="1:8" x14ac:dyDescent="0.3">
      <c r="A7" s="42" t="s">
        <v>29</v>
      </c>
      <c r="B7" s="42" t="s">
        <v>226</v>
      </c>
      <c r="C7" s="42" t="s">
        <v>30</v>
      </c>
      <c r="D7" s="42" t="s">
        <v>31</v>
      </c>
      <c r="E7" s="42" t="s">
        <v>32</v>
      </c>
      <c r="F7">
        <v>264.99</v>
      </c>
      <c r="G7" s="42" t="s">
        <v>33</v>
      </c>
      <c r="H7" s="42"/>
    </row>
    <row r="8" spans="1:8" x14ac:dyDescent="0.3">
      <c r="A8" s="42" t="s">
        <v>34</v>
      </c>
      <c r="B8" s="42" t="s">
        <v>226</v>
      </c>
      <c r="C8" s="42" t="s">
        <v>30</v>
      </c>
      <c r="D8" s="42" t="s">
        <v>35</v>
      </c>
      <c r="E8" s="42" t="s">
        <v>36</v>
      </c>
      <c r="F8">
        <v>125.99</v>
      </c>
      <c r="G8" s="42" t="s">
        <v>33</v>
      </c>
      <c r="H8" s="42"/>
    </row>
    <row r="9" spans="1:8" x14ac:dyDescent="0.3">
      <c r="A9" s="42" t="s">
        <v>37</v>
      </c>
      <c r="B9" s="42" t="s">
        <v>226</v>
      </c>
      <c r="C9" s="42" t="s">
        <v>30</v>
      </c>
      <c r="D9" s="42" t="s">
        <v>38</v>
      </c>
      <c r="E9" s="42" t="s">
        <v>39</v>
      </c>
      <c r="F9">
        <v>72.989999999999995</v>
      </c>
      <c r="G9" s="42" t="s">
        <v>33</v>
      </c>
      <c r="H9" s="42"/>
    </row>
    <row r="10" spans="1:8" x14ac:dyDescent="0.3">
      <c r="A10" s="42" t="s">
        <v>40</v>
      </c>
      <c r="B10" s="42" t="s">
        <v>41</v>
      </c>
      <c r="C10" s="42" t="s">
        <v>42</v>
      </c>
      <c r="D10" s="42" t="s">
        <v>43</v>
      </c>
      <c r="E10" s="42" t="s">
        <v>44</v>
      </c>
      <c r="F10">
        <v>21.9</v>
      </c>
      <c r="G10" s="42" t="s">
        <v>45</v>
      </c>
      <c r="H10" s="42"/>
    </row>
    <row r="11" spans="1:8" x14ac:dyDescent="0.3">
      <c r="A11" s="42" t="s">
        <v>46</v>
      </c>
      <c r="B11" s="42" t="s">
        <v>47</v>
      </c>
      <c r="C11" s="42" t="s">
        <v>48</v>
      </c>
      <c r="D11" s="42" t="s">
        <v>49</v>
      </c>
      <c r="E11" s="42" t="s">
        <v>225</v>
      </c>
      <c r="F11">
        <v>115</v>
      </c>
      <c r="G11" s="42" t="s">
        <v>33</v>
      </c>
      <c r="H11" s="42"/>
    </row>
    <row r="12" spans="1:8" x14ac:dyDescent="0.3">
      <c r="A12" s="42" t="s">
        <v>50</v>
      </c>
      <c r="B12" s="42" t="s">
        <v>47</v>
      </c>
      <c r="C12" s="42" t="s">
        <v>51</v>
      </c>
      <c r="D12" s="42" t="s">
        <v>52</v>
      </c>
      <c r="E12" s="42" t="s">
        <v>53</v>
      </c>
      <c r="F12">
        <v>117.99</v>
      </c>
      <c r="G12" s="42" t="s">
        <v>33</v>
      </c>
      <c r="H12" s="42"/>
    </row>
    <row r="13" spans="1:8" x14ac:dyDescent="0.3">
      <c r="A13" s="42" t="s">
        <v>54</v>
      </c>
      <c r="B13" s="42" t="s">
        <v>55</v>
      </c>
      <c r="C13" s="42" t="s">
        <v>56</v>
      </c>
      <c r="D13" s="42" t="s">
        <v>57</v>
      </c>
      <c r="E13" s="42" t="s">
        <v>58</v>
      </c>
      <c r="F13">
        <v>21.99</v>
      </c>
      <c r="G13" s="42" t="s">
        <v>59</v>
      </c>
      <c r="H13" s="42"/>
    </row>
    <row r="14" spans="1:8" x14ac:dyDescent="0.3">
      <c r="A14" s="42" t="s">
        <v>60</v>
      </c>
      <c r="B14" s="42" t="s">
        <v>55</v>
      </c>
      <c r="C14" s="42" t="s">
        <v>61</v>
      </c>
      <c r="D14" s="42" t="s">
        <v>62</v>
      </c>
      <c r="E14" s="42" t="s">
        <v>63</v>
      </c>
      <c r="F14">
        <v>16.95</v>
      </c>
      <c r="G14" s="42" t="s">
        <v>33</v>
      </c>
      <c r="H14" s="42"/>
    </row>
    <row r="15" spans="1:8" x14ac:dyDescent="0.3">
      <c r="A15" s="42" t="s">
        <v>64</v>
      </c>
      <c r="B15" s="42" t="s">
        <v>65</v>
      </c>
      <c r="C15" s="42" t="s">
        <v>66</v>
      </c>
      <c r="D15" s="42" t="s">
        <v>67</v>
      </c>
      <c r="E15" s="42" t="s">
        <v>68</v>
      </c>
      <c r="F15">
        <v>13.99</v>
      </c>
      <c r="G15" s="42" t="s">
        <v>66</v>
      </c>
      <c r="H15" s="42"/>
    </row>
    <row r="16" spans="1:8" x14ac:dyDescent="0.3">
      <c r="A16" s="42" t="s">
        <v>69</v>
      </c>
      <c r="B16" s="42" t="s">
        <v>65</v>
      </c>
      <c r="C16" s="42"/>
      <c r="D16" s="42" t="s">
        <v>70</v>
      </c>
      <c r="E16" s="42" t="s">
        <v>71</v>
      </c>
      <c r="F16">
        <v>6.99</v>
      </c>
      <c r="G16" s="42" t="s">
        <v>33</v>
      </c>
      <c r="H16" s="42"/>
    </row>
    <row r="17" spans="1:8" x14ac:dyDescent="0.3">
      <c r="A17" s="42" t="s">
        <v>72</v>
      </c>
      <c r="B17" s="42" t="s">
        <v>73</v>
      </c>
      <c r="C17" s="42" t="s">
        <v>30</v>
      </c>
      <c r="D17" s="42" t="s">
        <v>74</v>
      </c>
      <c r="E17" s="42" t="s">
        <v>75</v>
      </c>
      <c r="F17">
        <v>93.99</v>
      </c>
      <c r="G17" s="42" t="s">
        <v>33</v>
      </c>
      <c r="H17" s="42"/>
    </row>
    <row r="18" spans="1:8" x14ac:dyDescent="0.3">
      <c r="A18" s="42" t="s">
        <v>76</v>
      </c>
      <c r="B18" s="42" t="s">
        <v>73</v>
      </c>
      <c r="C18" s="42" t="s">
        <v>30</v>
      </c>
      <c r="D18" s="42" t="s">
        <v>77</v>
      </c>
      <c r="E18" s="42" t="s">
        <v>78</v>
      </c>
      <c r="F18">
        <v>76.23</v>
      </c>
      <c r="G18" s="42" t="s">
        <v>33</v>
      </c>
      <c r="H18" s="42"/>
    </row>
    <row r="19" spans="1:8" x14ac:dyDescent="0.3">
      <c r="A19" s="42" t="s">
        <v>79</v>
      </c>
      <c r="B19" s="42" t="s">
        <v>80</v>
      </c>
      <c r="C19" s="42" t="s">
        <v>81</v>
      </c>
      <c r="D19" s="42" t="s">
        <v>82</v>
      </c>
      <c r="E19" s="42" t="s">
        <v>83</v>
      </c>
      <c r="F19">
        <v>14.99</v>
      </c>
      <c r="G19" s="42" t="s">
        <v>33</v>
      </c>
      <c r="H19" s="42"/>
    </row>
    <row r="20" spans="1:8" x14ac:dyDescent="0.3">
      <c r="A20" s="42" t="s">
        <v>84</v>
      </c>
      <c r="B20" s="42" t="s">
        <v>85</v>
      </c>
      <c r="C20" s="42" t="s">
        <v>86</v>
      </c>
      <c r="D20" s="42" t="s">
        <v>87</v>
      </c>
      <c r="E20" s="42" t="s">
        <v>88</v>
      </c>
      <c r="F20">
        <v>57.99</v>
      </c>
      <c r="G20" s="42" t="s">
        <v>89</v>
      </c>
      <c r="H20" s="42"/>
    </row>
    <row r="21" spans="1:8" x14ac:dyDescent="0.3">
      <c r="A21" s="42" t="s">
        <v>90</v>
      </c>
      <c r="B21" s="42" t="s">
        <v>91</v>
      </c>
      <c r="C21" s="42" t="s">
        <v>61</v>
      </c>
      <c r="D21" s="42" t="s">
        <v>92</v>
      </c>
      <c r="E21" s="42" t="s">
        <v>93</v>
      </c>
      <c r="F21">
        <v>69.989999999999995</v>
      </c>
      <c r="G21" s="42" t="s">
        <v>33</v>
      </c>
      <c r="H21" s="42"/>
    </row>
    <row r="22" spans="1:8" x14ac:dyDescent="0.3">
      <c r="A22" s="42" t="s">
        <v>94</v>
      </c>
      <c r="B22" s="42" t="s">
        <v>95</v>
      </c>
      <c r="C22" s="42" t="s">
        <v>96</v>
      </c>
      <c r="D22" s="42" t="s">
        <v>97</v>
      </c>
      <c r="E22" s="42" t="s">
        <v>98</v>
      </c>
      <c r="F22">
        <v>99.2</v>
      </c>
      <c r="G22" s="42" t="s">
        <v>33</v>
      </c>
      <c r="H22" s="42"/>
    </row>
    <row r="23" spans="1:8" x14ac:dyDescent="0.3">
      <c r="A23" s="42" t="s">
        <v>99</v>
      </c>
      <c r="B23" s="42" t="s">
        <v>100</v>
      </c>
      <c r="C23" s="42" t="s">
        <v>101</v>
      </c>
      <c r="D23" s="42" t="s">
        <v>102</v>
      </c>
      <c r="E23" s="42" t="s">
        <v>103</v>
      </c>
      <c r="F23">
        <v>107.99</v>
      </c>
      <c r="G23" s="42" t="s">
        <v>33</v>
      </c>
      <c r="H23" s="42"/>
    </row>
    <row r="24" spans="1:8" x14ac:dyDescent="0.3">
      <c r="A24" s="42" t="s">
        <v>104</v>
      </c>
      <c r="B24" s="42" t="s">
        <v>17</v>
      </c>
      <c r="C24" s="42" t="s">
        <v>105</v>
      </c>
      <c r="D24" s="42" t="s">
        <v>106</v>
      </c>
      <c r="E24" s="42" t="s">
        <v>107</v>
      </c>
      <c r="F24">
        <v>214.94</v>
      </c>
      <c r="G24" s="42" t="s">
        <v>108</v>
      </c>
      <c r="H24" s="42"/>
    </row>
    <row r="25" spans="1:8" x14ac:dyDescent="0.3">
      <c r="A25" s="42" t="s">
        <v>109</v>
      </c>
      <c r="B25" s="42" t="s">
        <v>110</v>
      </c>
      <c r="C25" s="42" t="s">
        <v>111</v>
      </c>
      <c r="D25" s="42" t="s">
        <v>112</v>
      </c>
      <c r="E25" s="42" t="s">
        <v>113</v>
      </c>
      <c r="F25">
        <v>109.9</v>
      </c>
      <c r="G25" s="42" t="s">
        <v>33</v>
      </c>
      <c r="H25" s="42"/>
    </row>
    <row r="26" spans="1:8" x14ac:dyDescent="0.3">
      <c r="A26" s="42" t="s">
        <v>114</v>
      </c>
      <c r="B26" s="42" t="s">
        <v>115</v>
      </c>
      <c r="C26" s="42" t="s">
        <v>101</v>
      </c>
      <c r="D26" s="42" t="s">
        <v>116</v>
      </c>
      <c r="E26" s="42" t="s">
        <v>240</v>
      </c>
      <c r="F26">
        <v>139.99</v>
      </c>
      <c r="G26" s="42" t="s">
        <v>33</v>
      </c>
      <c r="H26" s="42"/>
    </row>
    <row r="27" spans="1:8" x14ac:dyDescent="0.3">
      <c r="A27" s="42" t="s">
        <v>117</v>
      </c>
      <c r="B27" s="42" t="s">
        <v>118</v>
      </c>
      <c r="C27" s="42" t="s">
        <v>119</v>
      </c>
      <c r="D27" s="42" t="s">
        <v>120</v>
      </c>
      <c r="E27" s="42" t="s">
        <v>121</v>
      </c>
      <c r="F27">
        <v>332.9</v>
      </c>
      <c r="G27" s="42" t="s">
        <v>122</v>
      </c>
      <c r="H27" s="42"/>
    </row>
    <row r="28" spans="1:8" x14ac:dyDescent="0.3">
      <c r="A28" s="42" t="s">
        <v>123</v>
      </c>
      <c r="B28" s="42" t="s">
        <v>47</v>
      </c>
      <c r="C28" s="42" t="s">
        <v>119</v>
      </c>
      <c r="D28" s="42" t="s">
        <v>124</v>
      </c>
      <c r="E28" s="42" t="s">
        <v>125</v>
      </c>
      <c r="F28">
        <v>699</v>
      </c>
      <c r="G28" s="42" t="s">
        <v>126</v>
      </c>
      <c r="H28" s="42"/>
    </row>
    <row r="29" spans="1:8" x14ac:dyDescent="0.3">
      <c r="A29" s="42" t="s">
        <v>128</v>
      </c>
      <c r="B29" s="42" t="s">
        <v>110</v>
      </c>
      <c r="C29" s="42" t="s">
        <v>111</v>
      </c>
      <c r="D29" s="42" t="s">
        <v>129</v>
      </c>
      <c r="E29" s="42" t="s">
        <v>130</v>
      </c>
      <c r="F29">
        <v>129.99</v>
      </c>
      <c r="G29" s="42"/>
      <c r="H29" s="42"/>
    </row>
    <row r="30" spans="1:8" x14ac:dyDescent="0.3">
      <c r="A30" s="42" t="s">
        <v>131</v>
      </c>
      <c r="B30" s="42" t="s">
        <v>115</v>
      </c>
      <c r="C30" s="42" t="s">
        <v>132</v>
      </c>
      <c r="D30" s="42" t="s">
        <v>133</v>
      </c>
      <c r="E30" s="42" t="s">
        <v>134</v>
      </c>
      <c r="F30">
        <v>39.99</v>
      </c>
      <c r="G30" s="42"/>
      <c r="H30" s="42"/>
    </row>
    <row r="31" spans="1:8" x14ac:dyDescent="0.3">
      <c r="A31" s="42" t="s">
        <v>135</v>
      </c>
      <c r="B31" s="42" t="s">
        <v>100</v>
      </c>
      <c r="C31" s="42" t="s">
        <v>136</v>
      </c>
      <c r="D31" s="42" t="s">
        <v>137</v>
      </c>
      <c r="E31" s="42" t="s">
        <v>138</v>
      </c>
      <c r="F31">
        <v>59.99</v>
      </c>
      <c r="G31" s="42"/>
      <c r="H31" s="42"/>
    </row>
    <row r="32" spans="1:8" x14ac:dyDescent="0.3">
      <c r="A32" s="42" t="s">
        <v>104</v>
      </c>
      <c r="B32" s="42" t="s">
        <v>17</v>
      </c>
      <c r="C32" s="42" t="s">
        <v>105</v>
      </c>
      <c r="D32" s="42" t="s">
        <v>139</v>
      </c>
      <c r="E32" s="42" t="s">
        <v>140</v>
      </c>
      <c r="F32">
        <v>309.99</v>
      </c>
      <c r="G32" s="42"/>
      <c r="H32" s="42"/>
    </row>
    <row r="33" spans="1:8" x14ac:dyDescent="0.3">
      <c r="A33" s="42" t="s">
        <v>141</v>
      </c>
      <c r="B33" s="42" t="s">
        <v>118</v>
      </c>
      <c r="C33" s="42" t="s">
        <v>101</v>
      </c>
      <c r="D33" s="42" t="s">
        <v>142</v>
      </c>
      <c r="E33" s="42" t="s">
        <v>143</v>
      </c>
      <c r="F33">
        <v>209.99</v>
      </c>
      <c r="G33" s="42"/>
      <c r="H33" s="42"/>
    </row>
    <row r="34" spans="1:8" x14ac:dyDescent="0.3">
      <c r="A34" s="42" t="s">
        <v>144</v>
      </c>
      <c r="B34" s="42" t="s">
        <v>41</v>
      </c>
      <c r="C34" s="42" t="s">
        <v>145</v>
      </c>
      <c r="D34" s="42" t="s">
        <v>146</v>
      </c>
      <c r="E34" s="42" t="s">
        <v>147</v>
      </c>
      <c r="F34">
        <v>37.99</v>
      </c>
      <c r="G34" s="42"/>
      <c r="H34" s="42"/>
    </row>
    <row r="35" spans="1:8" x14ac:dyDescent="0.3">
      <c r="A35" s="42" t="s">
        <v>148</v>
      </c>
      <c r="B35" s="42" t="s">
        <v>73</v>
      </c>
      <c r="C35" s="42" t="s">
        <v>149</v>
      </c>
      <c r="D35" s="42" t="s">
        <v>150</v>
      </c>
      <c r="E35" s="42" t="s">
        <v>151</v>
      </c>
      <c r="F35">
        <v>80.989999999999995</v>
      </c>
      <c r="G35" s="42"/>
      <c r="H35" s="42"/>
    </row>
    <row r="36" spans="1:8" x14ac:dyDescent="0.3">
      <c r="A36" s="42" t="s">
        <v>152</v>
      </c>
      <c r="B36" s="42" t="s">
        <v>80</v>
      </c>
      <c r="C36" s="42" t="s">
        <v>81</v>
      </c>
      <c r="D36" s="42" t="s">
        <v>153</v>
      </c>
      <c r="E36" s="42" t="s">
        <v>154</v>
      </c>
      <c r="F36">
        <v>19.989999999999998</v>
      </c>
      <c r="G36" s="42"/>
      <c r="H36" s="42"/>
    </row>
    <row r="37" spans="1:8" x14ac:dyDescent="0.3">
      <c r="A37" s="42" t="s">
        <v>123</v>
      </c>
      <c r="B37" s="42" t="s">
        <v>47</v>
      </c>
      <c r="C37" s="42" t="s">
        <v>48</v>
      </c>
      <c r="D37" s="42" t="s">
        <v>155</v>
      </c>
      <c r="E37" s="42" t="s">
        <v>156</v>
      </c>
      <c r="F37">
        <v>124.99</v>
      </c>
      <c r="G37" s="42"/>
      <c r="H37" s="42"/>
    </row>
    <row r="38" spans="1:8" x14ac:dyDescent="0.3">
      <c r="A38" s="42" t="s">
        <v>157</v>
      </c>
      <c r="B38" s="42" t="s">
        <v>158</v>
      </c>
      <c r="C38" s="42" t="s">
        <v>159</v>
      </c>
      <c r="D38" s="42" t="s">
        <v>160</v>
      </c>
      <c r="E38" s="42" t="s">
        <v>161</v>
      </c>
      <c r="F38">
        <v>12.59</v>
      </c>
      <c r="G38" s="42" t="s">
        <v>33</v>
      </c>
      <c r="H38" s="42"/>
    </row>
    <row r="39" spans="1:8" x14ac:dyDescent="0.3">
      <c r="A39" s="42" t="s">
        <v>162</v>
      </c>
      <c r="B39" s="42" t="s">
        <v>158</v>
      </c>
      <c r="C39" s="42" t="s">
        <v>163</v>
      </c>
      <c r="D39" s="42" t="s">
        <v>164</v>
      </c>
      <c r="E39" s="42" t="s">
        <v>165</v>
      </c>
      <c r="F39">
        <v>25.99</v>
      </c>
      <c r="G39" s="42" t="s">
        <v>166</v>
      </c>
      <c r="H39" s="42"/>
    </row>
    <row r="40" spans="1:8" x14ac:dyDescent="0.3">
      <c r="A40" s="42" t="s">
        <v>167</v>
      </c>
      <c r="B40" s="42" t="s">
        <v>158</v>
      </c>
      <c r="C40" s="42" t="s">
        <v>168</v>
      </c>
      <c r="D40" s="42" t="s">
        <v>169</v>
      </c>
      <c r="E40" s="42" t="s">
        <v>170</v>
      </c>
      <c r="F40">
        <v>18.989999999999998</v>
      </c>
      <c r="G40" s="42" t="s">
        <v>171</v>
      </c>
      <c r="H40" s="42"/>
    </row>
    <row r="41" spans="1:8" x14ac:dyDescent="0.3">
      <c r="A41" s="42" t="s">
        <v>172</v>
      </c>
      <c r="B41" s="42" t="s">
        <v>173</v>
      </c>
      <c r="C41" s="42" t="s">
        <v>174</v>
      </c>
      <c r="D41" s="42" t="s">
        <v>175</v>
      </c>
      <c r="E41" s="42" t="s">
        <v>176</v>
      </c>
      <c r="F41">
        <v>23.99</v>
      </c>
      <c r="G41" s="42" t="s">
        <v>177</v>
      </c>
      <c r="H41" s="42"/>
    </row>
    <row r="42" spans="1:8" x14ac:dyDescent="0.3">
      <c r="A42" s="42" t="s">
        <v>196</v>
      </c>
      <c r="B42" s="42" t="s">
        <v>110</v>
      </c>
      <c r="C42" s="42" t="s">
        <v>145</v>
      </c>
      <c r="D42" s="42" t="s">
        <v>197</v>
      </c>
      <c r="E42" s="42" t="s">
        <v>198</v>
      </c>
      <c r="F42">
        <v>99.99</v>
      </c>
      <c r="G42" s="42" t="s">
        <v>199</v>
      </c>
      <c r="H42" s="42"/>
    </row>
    <row r="43" spans="1:8" x14ac:dyDescent="0.3">
      <c r="A43" s="42" t="s">
        <v>200</v>
      </c>
      <c r="B43" s="42" t="s">
        <v>100</v>
      </c>
      <c r="C43" s="42" t="s">
        <v>136</v>
      </c>
      <c r="D43" s="42" t="s">
        <v>201</v>
      </c>
      <c r="E43" s="42" t="s">
        <v>202</v>
      </c>
      <c r="F43">
        <v>137.99</v>
      </c>
      <c r="G43" s="42" t="s">
        <v>199</v>
      </c>
      <c r="H43" s="42"/>
    </row>
    <row r="44" spans="1:8" x14ac:dyDescent="0.3">
      <c r="A44" s="42" t="s">
        <v>203</v>
      </c>
      <c r="B44" s="42" t="s">
        <v>17</v>
      </c>
      <c r="C44" s="42" t="s">
        <v>204</v>
      </c>
      <c r="D44" s="42" t="s">
        <v>205</v>
      </c>
      <c r="E44" s="42" t="s">
        <v>206</v>
      </c>
      <c r="F44">
        <v>339.99</v>
      </c>
      <c r="G44" s="42" t="s">
        <v>199</v>
      </c>
      <c r="H44" s="42"/>
    </row>
    <row r="45" spans="1:8" x14ac:dyDescent="0.3">
      <c r="A45" s="42" t="s">
        <v>207</v>
      </c>
      <c r="B45" s="42" t="s">
        <v>41</v>
      </c>
      <c r="C45" s="42" t="s">
        <v>208</v>
      </c>
      <c r="D45" s="42" t="s">
        <v>209</v>
      </c>
      <c r="E45" s="42" t="s">
        <v>210</v>
      </c>
      <c r="F45">
        <v>79.989999999999995</v>
      </c>
      <c r="G45" s="42" t="s">
        <v>199</v>
      </c>
      <c r="H45" s="42"/>
    </row>
    <row r="46" spans="1:8" x14ac:dyDescent="0.3">
      <c r="A46" s="42" t="s">
        <v>211</v>
      </c>
      <c r="B46" s="42" t="s">
        <v>73</v>
      </c>
      <c r="C46" s="42" t="s">
        <v>212</v>
      </c>
      <c r="D46" s="42" t="s">
        <v>213</v>
      </c>
      <c r="E46" s="42" t="s">
        <v>214</v>
      </c>
      <c r="F46">
        <v>164.99</v>
      </c>
      <c r="G46" s="42" t="s">
        <v>199</v>
      </c>
      <c r="H46" s="42"/>
    </row>
    <row r="47" spans="1:8" x14ac:dyDescent="0.3">
      <c r="A47" s="42" t="s">
        <v>267</v>
      </c>
      <c r="B47" s="42" t="s">
        <v>215</v>
      </c>
      <c r="C47" s="42" t="s">
        <v>216</v>
      </c>
      <c r="D47" s="42" t="s">
        <v>215</v>
      </c>
      <c r="E47" s="42" t="s">
        <v>239</v>
      </c>
      <c r="F47">
        <v>259</v>
      </c>
      <c r="G47" s="42" t="s">
        <v>217</v>
      </c>
      <c r="H47" s="42"/>
    </row>
    <row r="48" spans="1:8" x14ac:dyDescent="0.3">
      <c r="A48" s="42" t="s">
        <v>219</v>
      </c>
      <c r="B48" s="42" t="s">
        <v>118</v>
      </c>
      <c r="C48" s="42" t="s">
        <v>220</v>
      </c>
      <c r="D48" s="42" t="s">
        <v>221</v>
      </c>
      <c r="E48" s="42" t="s">
        <v>222</v>
      </c>
      <c r="F48">
        <v>999.99</v>
      </c>
      <c r="G48" s="42" t="s">
        <v>199</v>
      </c>
      <c r="H48" s="42"/>
    </row>
    <row r="49" spans="1:8" x14ac:dyDescent="0.3">
      <c r="A49" s="42" t="s">
        <v>223</v>
      </c>
      <c r="B49" s="42" t="s">
        <v>47</v>
      </c>
      <c r="C49" s="42" t="s">
        <v>119</v>
      </c>
      <c r="D49" s="42" t="s">
        <v>224</v>
      </c>
      <c r="E49" s="42" t="s">
        <v>198</v>
      </c>
      <c r="F49">
        <v>99.99</v>
      </c>
      <c r="G49" s="42" t="s">
        <v>199</v>
      </c>
      <c r="H49" s="42"/>
    </row>
    <row r="50" spans="1:8" x14ac:dyDescent="0.3">
      <c r="A50" s="42" t="s">
        <v>227</v>
      </c>
      <c r="B50" s="42" t="s">
        <v>228</v>
      </c>
      <c r="C50" s="42" t="s">
        <v>229</v>
      </c>
      <c r="D50" s="42" t="s">
        <v>230</v>
      </c>
      <c r="E50" s="42" t="s">
        <v>241</v>
      </c>
      <c r="F50">
        <v>372</v>
      </c>
      <c r="G50" s="42" t="s">
        <v>33</v>
      </c>
      <c r="H50" s="42"/>
    </row>
    <row r="51" spans="1:8" x14ac:dyDescent="0.3">
      <c r="A51" s="42" t="s">
        <v>231</v>
      </c>
      <c r="B51" s="42" t="s">
        <v>17</v>
      </c>
      <c r="C51" s="42" t="s">
        <v>105</v>
      </c>
      <c r="D51" s="42" t="s">
        <v>232</v>
      </c>
      <c r="E51" s="42" t="s">
        <v>233</v>
      </c>
      <c r="F51">
        <v>205.88</v>
      </c>
      <c r="G51" s="42" t="s">
        <v>33</v>
      </c>
      <c r="H51" s="42"/>
    </row>
    <row r="52" spans="1:8" x14ac:dyDescent="0.3">
      <c r="A52" s="42" t="s">
        <v>234</v>
      </c>
      <c r="B52" s="42" t="s">
        <v>235</v>
      </c>
      <c r="C52" s="42" t="s">
        <v>236</v>
      </c>
      <c r="D52" s="42" t="s">
        <v>237</v>
      </c>
      <c r="E52" s="42" t="s">
        <v>238</v>
      </c>
      <c r="F52">
        <v>79</v>
      </c>
      <c r="G52" s="42" t="s">
        <v>33</v>
      </c>
      <c r="H52" s="42"/>
    </row>
    <row r="53" spans="1:8" x14ac:dyDescent="0.3">
      <c r="A53" s="42" t="s">
        <v>242</v>
      </c>
      <c r="B53" s="42" t="s">
        <v>65</v>
      </c>
      <c r="C53" s="42" t="s">
        <v>61</v>
      </c>
      <c r="D53" s="42" t="s">
        <v>243</v>
      </c>
      <c r="E53" s="42" t="s">
        <v>244</v>
      </c>
      <c r="F53">
        <v>9.49</v>
      </c>
      <c r="G53" s="42" t="s">
        <v>33</v>
      </c>
      <c r="H53" s="42"/>
    </row>
    <row r="54" spans="1:8" x14ac:dyDescent="0.3">
      <c r="A54" s="42" t="s">
        <v>245</v>
      </c>
      <c r="B54" s="42" t="s">
        <v>80</v>
      </c>
      <c r="C54" s="42" t="s">
        <v>246</v>
      </c>
      <c r="D54" s="42" t="s">
        <v>247</v>
      </c>
      <c r="E54" s="42" t="s">
        <v>248</v>
      </c>
      <c r="F54">
        <v>43.99</v>
      </c>
      <c r="G54" s="42" t="s">
        <v>249</v>
      </c>
      <c r="H54" s="42"/>
    </row>
    <row r="55" spans="1:8" x14ac:dyDescent="0.3">
      <c r="A55" s="42" t="s">
        <v>250</v>
      </c>
      <c r="B55" s="42" t="s">
        <v>17</v>
      </c>
      <c r="C55" s="42" t="s">
        <v>204</v>
      </c>
      <c r="D55" s="42" t="s">
        <v>251</v>
      </c>
      <c r="E55" s="42" t="s">
        <v>252</v>
      </c>
      <c r="F55">
        <v>239.99</v>
      </c>
      <c r="G55" s="42" t="s">
        <v>199</v>
      </c>
      <c r="H55" s="42"/>
    </row>
    <row r="56" spans="1:8" x14ac:dyDescent="0.3">
      <c r="A56" s="42" t="s">
        <v>253</v>
      </c>
      <c r="B56" s="42" t="s">
        <v>85</v>
      </c>
      <c r="C56" s="42" t="s">
        <v>254</v>
      </c>
      <c r="D56" s="42" t="s">
        <v>255</v>
      </c>
      <c r="E56" s="42" t="s">
        <v>256</v>
      </c>
      <c r="F56">
        <v>329.99</v>
      </c>
      <c r="G56" s="42" t="s">
        <v>257</v>
      </c>
      <c r="H56" s="42"/>
    </row>
    <row r="57" spans="1:8" x14ac:dyDescent="0.3">
      <c r="A57" s="42" t="s">
        <v>258</v>
      </c>
      <c r="B57" s="42" t="s">
        <v>95</v>
      </c>
      <c r="C57" s="42" t="s">
        <v>259</v>
      </c>
      <c r="D57" s="42" t="s">
        <v>260</v>
      </c>
      <c r="E57" s="42" t="s">
        <v>261</v>
      </c>
      <c r="F57">
        <v>343.99</v>
      </c>
      <c r="G57" s="42" t="s">
        <v>262</v>
      </c>
      <c r="H57" s="42"/>
    </row>
    <row r="58" spans="1:8" x14ac:dyDescent="0.3">
      <c r="A58" s="42" t="s">
        <v>263</v>
      </c>
      <c r="B58" s="42" t="s">
        <v>95</v>
      </c>
      <c r="C58" s="42" t="s">
        <v>96</v>
      </c>
      <c r="D58" s="42" t="s">
        <v>264</v>
      </c>
      <c r="E58" s="42" t="s">
        <v>265</v>
      </c>
      <c r="F58">
        <v>679</v>
      </c>
      <c r="G58" s="42" t="s">
        <v>266</v>
      </c>
      <c r="H58" s="42"/>
    </row>
    <row r="59" spans="1:8" x14ac:dyDescent="0.3">
      <c r="A59" s="42" t="s">
        <v>269</v>
      </c>
      <c r="B59" s="42" t="s">
        <v>118</v>
      </c>
      <c r="C59" s="42" t="s">
        <v>136</v>
      </c>
      <c r="D59" s="42" t="s">
        <v>270</v>
      </c>
      <c r="E59" s="42" t="s">
        <v>271</v>
      </c>
      <c r="F59">
        <v>232.49</v>
      </c>
      <c r="G59" s="42" t="s">
        <v>199</v>
      </c>
      <c r="H59" s="42"/>
    </row>
    <row r="60" spans="1:8" x14ac:dyDescent="0.3">
      <c r="A60" s="42" t="s">
        <v>272</v>
      </c>
      <c r="B60" s="42" t="s">
        <v>273</v>
      </c>
      <c r="C60" s="42" t="s">
        <v>216</v>
      </c>
      <c r="D60" s="42" t="s">
        <v>275</v>
      </c>
      <c r="E60" s="42" t="s">
        <v>274</v>
      </c>
      <c r="F60">
        <v>14.04</v>
      </c>
      <c r="G60" s="42" t="s">
        <v>216</v>
      </c>
      <c r="H60" s="42"/>
    </row>
    <row r="61" spans="1:8" x14ac:dyDescent="0.3">
      <c r="A61" s="42"/>
      <c r="B61" s="42"/>
      <c r="C61" s="42"/>
      <c r="D61" s="42"/>
      <c r="E61" s="42" t="s">
        <v>127</v>
      </c>
      <c r="G61" s="42"/>
      <c r="H61" s="42"/>
    </row>
    <row r="62" spans="1:8" x14ac:dyDescent="0.3">
      <c r="A62" s="42"/>
      <c r="B62" s="42"/>
      <c r="C62" s="42"/>
      <c r="D62" s="42"/>
      <c r="E62" s="42" t="s">
        <v>127</v>
      </c>
      <c r="G62" s="42"/>
      <c r="H62" s="42"/>
    </row>
    <row r="63" spans="1:8" x14ac:dyDescent="0.3">
      <c r="A63" s="42"/>
      <c r="B63" s="42"/>
      <c r="C63" s="42"/>
      <c r="D63" s="42"/>
      <c r="E63" s="42" t="s">
        <v>127</v>
      </c>
      <c r="G63" s="42"/>
      <c r="H63" s="42"/>
    </row>
    <row r="64" spans="1:8" x14ac:dyDescent="0.3">
      <c r="A64" s="42"/>
      <c r="B64" s="42"/>
      <c r="C64" s="42"/>
      <c r="D64" s="42"/>
      <c r="E64" s="42" t="s">
        <v>127</v>
      </c>
      <c r="G64" s="42"/>
      <c r="H64" s="42"/>
    </row>
    <row r="65" spans="1:8" x14ac:dyDescent="0.3">
      <c r="A65" s="42"/>
      <c r="B65" s="42"/>
      <c r="C65" s="42"/>
      <c r="D65" s="42"/>
      <c r="E65" s="42" t="s">
        <v>127</v>
      </c>
      <c r="G65" s="42"/>
      <c r="H65" s="42"/>
    </row>
    <row r="66" spans="1:8" x14ac:dyDescent="0.3">
      <c r="A66" s="42"/>
      <c r="B66" s="42"/>
      <c r="C66" s="42"/>
      <c r="D66" s="42"/>
      <c r="E66" s="42" t="s">
        <v>127</v>
      </c>
      <c r="G66" s="42"/>
      <c r="H66" s="42"/>
    </row>
    <row r="67" spans="1:8" x14ac:dyDescent="0.3">
      <c r="A67" s="42"/>
      <c r="B67" s="42"/>
      <c r="C67" s="42"/>
      <c r="D67" s="42"/>
      <c r="E67" s="42" t="s">
        <v>127</v>
      </c>
      <c r="G67" s="42"/>
      <c r="H67" s="42"/>
    </row>
    <row r="68" spans="1:8" x14ac:dyDescent="0.3">
      <c r="A68" s="42"/>
      <c r="B68" s="42"/>
      <c r="C68" s="42"/>
      <c r="D68" s="42"/>
      <c r="E68" s="42" t="s">
        <v>127</v>
      </c>
      <c r="G68" s="42"/>
      <c r="H68" s="42"/>
    </row>
    <row r="69" spans="1:8" x14ac:dyDescent="0.3">
      <c r="A69" s="42"/>
      <c r="B69" s="42"/>
      <c r="C69" s="42"/>
      <c r="D69" s="42"/>
      <c r="E69" s="42" t="s">
        <v>127</v>
      </c>
      <c r="G69" s="42"/>
      <c r="H69" s="42"/>
    </row>
    <row r="70" spans="1:8" x14ac:dyDescent="0.3">
      <c r="A70" s="42"/>
      <c r="B70" s="42"/>
      <c r="C70" s="42"/>
      <c r="D70" s="42"/>
      <c r="E70" s="42" t="s">
        <v>127</v>
      </c>
      <c r="G70" s="42"/>
      <c r="H70" s="42"/>
    </row>
    <row r="71" spans="1:8" x14ac:dyDescent="0.3">
      <c r="A71" s="42"/>
      <c r="B71" s="42"/>
      <c r="C71" s="42"/>
      <c r="D71" s="42"/>
      <c r="E71" s="42" t="s">
        <v>127</v>
      </c>
      <c r="G71" s="42"/>
      <c r="H71" s="42"/>
    </row>
    <row r="72" spans="1:8" x14ac:dyDescent="0.3">
      <c r="A72" s="42"/>
      <c r="B72" s="42"/>
      <c r="C72" s="42"/>
      <c r="D72" s="42"/>
      <c r="E72" s="42" t="s">
        <v>127</v>
      </c>
      <c r="G72" s="42"/>
      <c r="H72" s="42"/>
    </row>
    <row r="73" spans="1:8" x14ac:dyDescent="0.3">
      <c r="A73" s="42"/>
      <c r="B73" s="42"/>
      <c r="C73" s="42"/>
      <c r="D73" s="42"/>
      <c r="E73" s="42" t="s">
        <v>127</v>
      </c>
      <c r="G73" s="42"/>
      <c r="H73" s="42"/>
    </row>
    <row r="74" spans="1:8" x14ac:dyDescent="0.3">
      <c r="A74" s="42"/>
      <c r="B74" s="42"/>
      <c r="C74" s="42"/>
      <c r="D74" s="42"/>
      <c r="E74" s="42" t="s">
        <v>127</v>
      </c>
      <c r="G74" s="42"/>
      <c r="H74" s="42"/>
    </row>
    <row r="75" spans="1:8" x14ac:dyDescent="0.3">
      <c r="A75" s="42"/>
      <c r="B75" s="42"/>
      <c r="C75" s="42"/>
      <c r="D75" s="42"/>
      <c r="E75" s="42" t="s">
        <v>127</v>
      </c>
      <c r="G75" s="42"/>
      <c r="H75" s="42"/>
    </row>
    <row r="76" spans="1:8" x14ac:dyDescent="0.3">
      <c r="A76" s="42"/>
      <c r="B76" s="42"/>
      <c r="C76" s="42"/>
      <c r="D76" s="42"/>
      <c r="E76" s="42" t="s">
        <v>127</v>
      </c>
      <c r="G76" s="42"/>
      <c r="H76" s="42"/>
    </row>
    <row r="77" spans="1:8" x14ac:dyDescent="0.3">
      <c r="A77" s="42"/>
      <c r="B77" s="42"/>
      <c r="C77" s="42"/>
      <c r="D77" s="42"/>
      <c r="E77" s="42" t="s">
        <v>127</v>
      </c>
      <c r="G77" s="42"/>
      <c r="H77" s="42"/>
    </row>
    <row r="78" spans="1:8" x14ac:dyDescent="0.3">
      <c r="A78" s="42"/>
      <c r="B78" s="42"/>
      <c r="C78" s="42"/>
      <c r="D78" s="42"/>
      <c r="E78" s="42" t="s">
        <v>127</v>
      </c>
      <c r="G78" s="42"/>
      <c r="H78" s="42"/>
    </row>
    <row r="79" spans="1:8" x14ac:dyDescent="0.3">
      <c r="A79" s="42"/>
      <c r="B79" s="42"/>
      <c r="C79" s="42"/>
      <c r="D79" s="42"/>
      <c r="E79" s="42" t="s">
        <v>127</v>
      </c>
      <c r="G79" s="42"/>
      <c r="H79" s="42"/>
    </row>
    <row r="80" spans="1:8" x14ac:dyDescent="0.3">
      <c r="A80" s="42"/>
      <c r="B80" s="42"/>
      <c r="C80" s="42"/>
      <c r="D80" s="42"/>
      <c r="E80" s="42" t="s">
        <v>127</v>
      </c>
      <c r="G80" s="42"/>
      <c r="H80" s="42"/>
    </row>
    <row r="81" spans="1:8" x14ac:dyDescent="0.3">
      <c r="A81" s="42"/>
      <c r="B81" s="42"/>
      <c r="C81" s="42"/>
      <c r="D81" s="42"/>
      <c r="E81" s="42" t="s">
        <v>127</v>
      </c>
      <c r="G81" s="42"/>
      <c r="H81" s="42"/>
    </row>
    <row r="82" spans="1:8" x14ac:dyDescent="0.3">
      <c r="A82" s="42"/>
      <c r="B82" s="42"/>
      <c r="C82" s="42"/>
      <c r="D82" s="42"/>
      <c r="E82" s="42" t="s">
        <v>127</v>
      </c>
      <c r="G82" s="42"/>
      <c r="H82" s="42"/>
    </row>
    <row r="83" spans="1:8" x14ac:dyDescent="0.3">
      <c r="A83" s="42"/>
      <c r="B83" s="42"/>
      <c r="C83" s="42"/>
      <c r="D83" s="42"/>
      <c r="E83" s="42" t="s">
        <v>127</v>
      </c>
      <c r="G83" s="42"/>
      <c r="H83" s="42"/>
    </row>
    <row r="84" spans="1:8" x14ac:dyDescent="0.3">
      <c r="A84" s="42"/>
      <c r="B84" s="42"/>
      <c r="C84" s="42"/>
      <c r="D84" s="42"/>
      <c r="E84" s="42" t="s">
        <v>127</v>
      </c>
      <c r="G84" s="42"/>
      <c r="H84" s="42"/>
    </row>
    <row r="85" spans="1:8" x14ac:dyDescent="0.3">
      <c r="A85" s="42"/>
      <c r="B85" s="42"/>
      <c r="C85" s="42"/>
      <c r="D85" s="42"/>
      <c r="E85" s="42" t="s">
        <v>127</v>
      </c>
      <c r="G85" s="42"/>
      <c r="H85" s="42"/>
    </row>
    <row r="86" spans="1:8" x14ac:dyDescent="0.3">
      <c r="A86" s="42"/>
      <c r="B86" s="42"/>
      <c r="C86" s="42"/>
      <c r="D86" s="42"/>
      <c r="E86" s="42" t="s">
        <v>127</v>
      </c>
      <c r="G86" s="42"/>
      <c r="H86" s="42"/>
    </row>
    <row r="87" spans="1:8" x14ac:dyDescent="0.3">
      <c r="A87" s="42"/>
      <c r="B87" s="42"/>
      <c r="C87" s="42"/>
      <c r="D87" s="42"/>
      <c r="E87" s="42" t="s">
        <v>127</v>
      </c>
      <c r="G87" s="42"/>
      <c r="H87" s="42"/>
    </row>
    <row r="88" spans="1:8" x14ac:dyDescent="0.3">
      <c r="A88" s="42"/>
      <c r="B88" s="42"/>
      <c r="C88" s="42"/>
      <c r="D88" s="42"/>
      <c r="E88" s="42" t="s">
        <v>127</v>
      </c>
      <c r="G88" s="42"/>
      <c r="H88" s="42"/>
    </row>
    <row r="89" spans="1:8" x14ac:dyDescent="0.3">
      <c r="A89" s="42"/>
      <c r="B89" s="42"/>
      <c r="C89" s="42"/>
      <c r="D89" s="42"/>
      <c r="E89" s="42" t="s">
        <v>127</v>
      </c>
      <c r="G89" s="42"/>
      <c r="H89" s="42"/>
    </row>
    <row r="90" spans="1:8" x14ac:dyDescent="0.3">
      <c r="A90" s="42"/>
      <c r="B90" s="42"/>
      <c r="C90" s="42"/>
      <c r="D90" s="42"/>
      <c r="E90" s="42" t="s">
        <v>127</v>
      </c>
      <c r="G90" s="42"/>
      <c r="H90" s="42"/>
    </row>
    <row r="91" spans="1:8" x14ac:dyDescent="0.3">
      <c r="A91" s="42"/>
      <c r="B91" s="42"/>
      <c r="C91" s="42"/>
      <c r="D91" s="42"/>
      <c r="E91" s="42" t="s">
        <v>127</v>
      </c>
      <c r="G91" s="42"/>
      <c r="H91" s="42"/>
    </row>
    <row r="92" spans="1:8" x14ac:dyDescent="0.3">
      <c r="A92" s="42"/>
      <c r="B92" s="42"/>
      <c r="C92" s="42"/>
      <c r="D92" s="42"/>
      <c r="E92" s="42" t="s">
        <v>127</v>
      </c>
      <c r="G92" s="42"/>
      <c r="H92" s="42"/>
    </row>
    <row r="93" spans="1:8" x14ac:dyDescent="0.3">
      <c r="A93" s="42"/>
      <c r="B93" s="42"/>
      <c r="C93" s="42"/>
      <c r="D93" s="42"/>
      <c r="E93" s="42" t="s">
        <v>127</v>
      </c>
      <c r="G93" s="42"/>
      <c r="H93" s="42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1 2 9 e d 4 d d - 4 5 3 a - 4 6 6 b - 9 1 9 9 - 0 f 3 3 e 4 6 f 0 7 5 8 "   x m l n s = " h t t p : / / s c h e m a s . m i c r o s o f t . c o m / D a t a M a s h u p " > A A A A A I 4 E A A B Q S w M E F A A C A A g A r r W N W e / T Q n y l A A A A 9 g A A A B I A H A B D b 2 5 m a W c v U G F j a 2 F n Z S 5 4 b W w g o h g A K K A U A A A A A A A A A A A A A A A A A A A A A A A A A A A A h Y + 9 D o I w G E V f h X S n P 7 A Q 8 l E G E y d J j C b G l Z Q C j V B M W y z v 5 u A j + Q p i F H V z v O e e 4 d 7 7 9 Q b 5 1 H f B R R q r B p 0 h h i k K p B Z D p X S T o d H V Y Y J y D t t S n M p G B r O s b T r Z K k O t c + e U E O 8 9 9 j E e T E M i S h k 5 F p u 9 a G V f o o + s / s u h 0 t a V W k j E 4 f A a w y P M 4 g S z h G I K Z I F Q K P 0 V o n n v s / 2 B s B o 7 N x r J a x O u d 0 C W C O T 9 g T 8 A U E s D B B Q A A g A I A K 6 1 j V k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u t Y 1 Z r q 9 m R Y c B A A C a B g A A E w A c A E Z v c m 1 1 b G F z L 1 N l Y 3 R p b 2 4 x L m 0 g o h g A K K A U A A A A A A A A A A A A A A A A A A A A A A A A A A A A 7 V T L a s J A F N 0 L / s M w b h K I g n Z T L C 5 K o l i Q V m r a L o y L S b z i 4 G T G z q O k i B 9 k f 8 M f 6 8 T Y m l Y L p a s u z G b I O X P P P X f m M A o S T Q V H o 2 J t X l U r 1 Y q a E w l T 5 I t 0 K R T h W q E O Y q C r F W S / k T A y A Y t 0 s w R Y 4 0 n I R S z E w u l R B g 1 f c A 2 2 w M F B O 7 r j E E j 6 A l E g E p P m c F S S H P q N j K k M u x 7 i h j E P a W n A 9 Y o m h 3 1 N 2 6 l o u R r f k h Q 6 + M D h y X o c E E 0 m + 6 o a 7 v K 6 3 r 5 p U G g p R W o U t t U h i a 2 z o f 0 X G v p A p i C V U 2 r g o f G e v G Z s l B B G p O r k Z i b u p 2 7 4 u g S U i i m d 0 e 3 m I B p K w t V M y N Q X z K Q 8 3 6 W c E y 6 8 1 Q r f B N j O m O t o y P T a Q 6 u d 6 h H Y I 7 G k z 8 Z a O 6 I G N A b G r I H v x F D S D P X D 0 3 g Y + h 8 E N 2 k M c k c 9 A p + C k V 9 K 1 m 6 1 Q v n p m c v B q J X u A D k t F 5 / z c c 7 H j / m 4 + F M + / H b 0 o O x N R I P t R t R b U Q B q o c U y C i G Z j + x p 5 q + V Q n V 0 v 9 0 o I C Y r R e e c m 3 + W m x w v J r n 8 f Z 7 e A V B L A Q I t A B Q A A g A I A K 6 1 j V n v 0 0 J 8 p Q A A A P Y A A A A S A A A A A A A A A A A A A A A A A A A A A A B D b 2 5 m a W c v U G F j a 2 F n Z S 5 4 b W x Q S w E C L Q A U A A I A C A C u t Y 1 Z D 8 r p q 6 Q A A A D p A A A A E w A A A A A A A A A A A A A A A A D x A A A A W 0 N v b n R l b n R f V H l w Z X N d L n h t b F B L A Q I t A B Q A A g A I A K 6 1 j V m u r 2 Z F h w E A A J o G A A A T A A A A A A A A A A A A A A A A A O I B A A B G b 3 J t d W x h c y 9 T Z W N 0 a W 9 u M S 5 t U E s F B g A A A A A D A A M A w g A A A L Y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l k l A A A A A A A A N y U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N v b X B v c 2 F u d H M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y Y j A 3 Z T M w Y i 0 x Y W I x L T R j N j I t Y T F k M S 1 m N z F h M m Z h M j A x Y T g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Q n V m Z m V y T m V 4 d F J l Z n J l c 2 g i I F Z h b H V l P S J s M S I g L z 4 8 R W 5 0 c n k g V H l w Z T 0 i R m l s b E x h c 3 R V c G R h d G V k I i B W Y W x 1 Z T 0 i Z D I w M j Q t M T I t M T N U M j E 6 N D Q 6 M T g u N T g 0 O D k 2 O V o i I C 8 + P E V u d H J 5 I F R 5 c G U 9 I k Z p b G x F c n J v c k N v d W 5 0 I i B W Y W x 1 Z T 0 i b D A i I C 8 + P E V u d H J 5 I F R 5 c G U 9 I k Z p b G x D b 2 x 1 b W 5 U e X B l c y I g V m F s d W U 9 I n N C Z 1 l H Q m d Z R k J n P T 0 i I C 8 + P E V u d H J 5 I F R 5 c G U 9 I k Z p b G x F c n J v c k N v Z G U i I F Z h b H V l P S J z V W 5 r b m 9 3 b i I g L z 4 8 R W 5 0 c n k g V H l w Z T 0 i R m l s b E N v d W 5 0 I i B W Y W x 1 Z T 0 i b D k y I i A v P j x F b n R y e S B U e X B l P S J G a W x s Q 2 9 s d W 1 u T m F t Z X M i I F Z h b H V l P S J z W y Z x d W 9 0 O 0 l E J n F 1 b 3 Q 7 L C Z x d W 9 0 O 1 R 5 c G U m c X V v d D s s J n F 1 b 3 Q 7 R m F i c m l x d W F u d C Z x d W 9 0 O y w m c X V v d D t M a W J l b G z D q S Z x d W 9 0 O y w m c X V v d D t Q c m l 4 I E h U J n F 1 b 3 Q 7 L C Z x d W 9 0 O 1 B y a X g g V F R D J n F 1 b 3 Q 7 L C Z x d W 9 0 O 1 Z l b m R l d X I m c X V v d D t d I i A v P j x F b n R y e S B U e X B l P S J B Z G R l Z F R v R G F 0 Y U 1 v Z G V s I i B W Y W x 1 Z T 0 i b D A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c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v b X B v c 2 F u d H M v Q X V 0 b 1 J l b W 9 2 Z W R D b 2 x 1 b W 5 z M S 5 7 S U Q s M H 0 m c X V v d D s s J n F 1 b 3 Q 7 U 2 V j d G l v b j E v Q 2 9 t c G 9 z Y W 5 0 c y 9 B d X R v U m V t b 3 Z l Z E N v b H V t b n M x L n t U e X B l L D F 9 J n F 1 b 3 Q 7 L C Z x d W 9 0 O 1 N l Y 3 R p b 2 4 x L 0 N v b X B v c 2 F u d H M v Q X V 0 b 1 J l b W 9 2 Z W R D b 2 x 1 b W 5 z M S 5 7 R m F i c m l x d W F u d C w y f S Z x d W 9 0 O y w m c X V v d D t T Z W N 0 a W 9 u M S 9 D b 2 1 w b 3 N h b n R z L 0 F 1 d G 9 S Z W 1 v d m V k Q 2 9 s d W 1 u c z E u e 0 x p Y m V s b M O p L D N 9 J n F 1 b 3 Q 7 L C Z x d W 9 0 O 1 N l Y 3 R p b 2 4 x L 0 N v b X B v c 2 F u d H M v Q X V 0 b 1 J l b W 9 2 Z W R D b 2 x 1 b W 5 z M S 5 7 U H J p e C B I V C w 0 f S Z x d W 9 0 O y w m c X V v d D t T Z W N 0 a W 9 u M S 9 D b 2 1 w b 3 N h b n R z L 0 F 1 d G 9 S Z W 1 v d m V k Q 2 9 s d W 1 u c z E u e 1 B y a X g g V F R D L D V 9 J n F 1 b 3 Q 7 L C Z x d W 9 0 O 1 N l Y 3 R p b 2 4 x L 0 N v b X B v c 2 F u d H M v Q X V 0 b 1 J l b W 9 2 Z W R D b 2 x 1 b W 5 z M S 5 7 V m V u Z G V 1 c i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D b 2 1 w b 3 N h b n R z L 0 F 1 d G 9 S Z W 1 v d m V k Q 2 9 s d W 1 u c z E u e 0 l E L D B 9 J n F 1 b 3 Q 7 L C Z x d W 9 0 O 1 N l Y 3 R p b 2 4 x L 0 N v b X B v c 2 F u d H M v Q X V 0 b 1 J l b W 9 2 Z W R D b 2 x 1 b W 5 z M S 5 7 V H l w Z S w x f S Z x d W 9 0 O y w m c X V v d D t T Z W N 0 a W 9 u M S 9 D b 2 1 w b 3 N h b n R z L 0 F 1 d G 9 S Z W 1 v d m V k Q 2 9 s d W 1 u c z E u e 0 Z h Y n J p c X V h b n Q s M n 0 m c X V v d D s s J n F 1 b 3 Q 7 U 2 V j d G l v b j E v Q 2 9 t c G 9 z Y W 5 0 c y 9 B d X R v U m V t b 3 Z l Z E N v b H V t b n M x L n t M a W J l b G z D q S w z f S Z x d W 9 0 O y w m c X V v d D t T Z W N 0 a W 9 u M S 9 D b 2 1 w b 3 N h b n R z L 0 F 1 d G 9 S Z W 1 v d m V k Q 2 9 s d W 1 u c z E u e 1 B y a X g g S F Q s N H 0 m c X V v d D s s J n F 1 b 3 Q 7 U 2 V j d G l v b j E v Q 2 9 t c G 9 z Y W 5 0 c y 9 B d X R v U m V t b 3 Z l Z E N v b H V t b n M x L n t Q c m l 4 I F R U Q y w 1 f S Z x d W 9 0 O y w m c X V v d D t T Z W N 0 a W 9 u M S 9 D b 2 1 w b 3 N h b n R z L 0 F 1 d G 9 S Z W 1 v d m V k Q 2 9 s d W 1 u c z E u e 1 Z l b m R l d X I s N n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v b X B v c 2 F u d H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c G 9 z Y W 5 0 c y 9 D b 2 1 w b 3 N h b n R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v c 2 F u d H M v R W 4 t d C V D M y V B Q X R l c y U y M H B y b 2 1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v c 2 F u d H M v V H l w Z S U y M G 1 v Z G l m a S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v c 2 F u d H M l M j A o M i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N k M T c 4 O G E y M C 0 0 M G Q 2 L T Q x O T U t O G U w N y 1 l N D c 5 O G Y 3 Y T Y x M j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b W V V c G R h d G V k Q W Z 0 Z X J G a W x s I i B W Y W x 1 Z T 0 i b D A i I C 8 + P E V u d H J 5 I F R 5 c G U 9 I k Z p b G x l Z E N v b X B s Z X R l U m V z d W x 0 V G 9 X b 3 J r c 2 h l Z X Q i I F Z h b H V l P S J s M S I g L z 4 8 R W 5 0 c n k g V H l w Z T 0 i T G 9 h Z G V k V G 9 B b m F s e X N p c 1 N l c n Z p Y 2 V z I i B W Y W x 1 Z T 0 i b D A i I C 8 + P E V u d H J 5 I F R 5 c G U 9 I l J l c 3 V s d F R 5 c G U i I F Z h b H V l P S J z V G F i b G U i I C 8 + P E V u d H J 5 I F R 5 c G U 9 I k Z p b G x M Y X N 0 V X B k Y X R l Z C I g V m F s d W U 9 I m Q y M D I 0 L T E y L T E z V D I x O j Q 0 O j I w L j g 5 O T U 3 O D h a I i A v P j x F b n R y e S B U e X B l P S J G a W x s R X J y b 3 J D b 3 V u d C I g V m F s d W U 9 I m w w I i A v P j x F b n R y e S B U e X B l P S J G a W x s Q 2 9 s d W 1 u V H l w Z X M i I F Z h b H V l P S J z Q m d Z R 0 J n W U Z C Z 1 k 9 I i A v P j x F b n R y e S B U e X B l P S J G a W x s R X J y b 3 J D b 2 R l I i B W Y W x 1 Z T 0 i c 1 V u a 2 5 v d 2 4 i I C 8 + P E V u d H J 5 I F R 5 c G U 9 I k Z p b G x D b 3 V u d C I g V m F s d W U 9 I m w 5 M i I g L z 4 8 R W 5 0 c n k g V H l w Z T 0 i R m l s b E N v b H V t b k 5 h b W V z I i B W Y W x 1 Z T 0 i c 1 s m c X V v d D t J R C Z x d W 9 0 O y w m c X V v d D t U e X B l J n F 1 b 3 Q 7 L C Z x d W 9 0 O 0 Z h Y n J p c X V h b n Q m c X V v d D s s J n F 1 b 3 Q 7 T G l i Z W x s w 6 k m c X V v d D s s J n F 1 b 3 Q 7 U H J p e C B I V C Z x d W 9 0 O y w m c X V v d D t Q c m l 4 I F R U Q y Z x d W 9 0 O y w m c X V v d D t W Z W 5 k Z X V y J n F 1 b 3 Q 7 L C Z x d W 9 0 O 1 N l Y 3 R l d X I m c X V v d D t d I i A v P j x F b n R y e S B U e X B l P S J B Z G R l Z F R v R G F 0 Y U 1 v Z G V s I i B W Y W x 1 Z T 0 i b D A i I C 8 + P E V u d H J 5 I F R 5 c G U 9 I k Z p b G x T d G F 0 d X M i I F Z h b H V l P S J z Q 2 9 t c G x l d G U i I C 8 + P E V u d H J 5 I F R 5 c G U 9 I k J 1 Z m Z l c k 5 l e H R S Z W Z y Z X N o I i B W Y W x 1 Z T 0 i b D E i I C 8 + P E V u d H J 5 I F R 5 c G U 9 I l J l b G F 0 a W 9 u c 2 h p c E l u Z m 9 D b 2 5 0 Y W l u Z X I i I F Z h b H V l P S J z e y Z x d W 9 0 O 2 N v b H V t b k N v d W 5 0 J n F 1 b 3 Q 7 O j g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N v b X B v c 2 F u d H M g K D I p L 0 F 1 d G 9 S Z W 1 v d m V k Q 2 9 s d W 1 u c z E u e 0 l E L D B 9 J n F 1 b 3 Q 7 L C Z x d W 9 0 O 1 N l Y 3 R p b 2 4 x L 0 N v b X B v c 2 F u d H M g K D I p L 0 F 1 d G 9 S Z W 1 v d m V k Q 2 9 s d W 1 u c z E u e 1 R 5 c G U s M X 0 m c X V v d D s s J n F 1 b 3 Q 7 U 2 V j d G l v b j E v Q 2 9 t c G 9 z Y W 5 0 c y A o M i k v Q X V 0 b 1 J l b W 9 2 Z W R D b 2 x 1 b W 5 z M S 5 7 R m F i c m l x d W F u d C w y f S Z x d W 9 0 O y w m c X V v d D t T Z W N 0 a W 9 u M S 9 D b 2 1 w b 3 N h b n R z I C g y K S 9 B d X R v U m V t b 3 Z l Z E N v b H V t b n M x L n t M a W J l b G z D q S w z f S Z x d W 9 0 O y w m c X V v d D t T Z W N 0 a W 9 u M S 9 D b 2 1 w b 3 N h b n R z I C g y K S 9 B d X R v U m V t b 3 Z l Z E N v b H V t b n M x L n t Q c m l 4 I E h U L D R 9 J n F 1 b 3 Q 7 L C Z x d W 9 0 O 1 N l Y 3 R p b 2 4 x L 0 N v b X B v c 2 F u d H M g K D I p L 0 F 1 d G 9 S Z W 1 v d m V k Q 2 9 s d W 1 u c z E u e 1 B y a X g g V F R D L D V 9 J n F 1 b 3 Q 7 L C Z x d W 9 0 O 1 N l Y 3 R p b 2 4 x L 0 N v b X B v c 2 F u d H M g K D I p L 0 F 1 d G 9 S Z W 1 v d m V k Q 2 9 s d W 1 u c z E u e 1 Z l b m R l d X I s N n 0 m c X V v d D s s J n F 1 b 3 Q 7 U 2 V j d G l v b j E v Q 2 9 t c G 9 z Y W 5 0 c y A o M i k v Q X V 0 b 1 J l b W 9 2 Z W R D b 2 x 1 b W 5 z M S 5 7 U 2 V j d G V 1 c i w 3 f S Z x d W 9 0 O 1 0 s J n F 1 b 3 Q 7 Q 2 9 s d W 1 u Q 2 9 1 b n Q m c X V v d D s 6 O C w m c X V v d D t L Z X l D b 2 x 1 b W 5 O Y W 1 l c y Z x d W 9 0 O z p b X S w m c X V v d D t D b 2 x 1 b W 5 J Z G V u d G l 0 a W V z J n F 1 b 3 Q 7 O l s m c X V v d D t T Z W N 0 a W 9 u M S 9 D b 2 1 w b 3 N h b n R z I C g y K S 9 B d X R v U m V t b 3 Z l Z E N v b H V t b n M x L n t J R C w w f S Z x d W 9 0 O y w m c X V v d D t T Z W N 0 a W 9 u M S 9 D b 2 1 w b 3 N h b n R z I C g y K S 9 B d X R v U m V t b 3 Z l Z E N v b H V t b n M x L n t U e X B l L D F 9 J n F 1 b 3 Q 7 L C Z x d W 9 0 O 1 N l Y 3 R p b 2 4 x L 0 N v b X B v c 2 F u d H M g K D I p L 0 F 1 d G 9 S Z W 1 v d m V k Q 2 9 s d W 1 u c z E u e 0 Z h Y n J p c X V h b n Q s M n 0 m c X V v d D s s J n F 1 b 3 Q 7 U 2 V j d G l v b j E v Q 2 9 t c G 9 z Y W 5 0 c y A o M i k v Q X V 0 b 1 J l b W 9 2 Z W R D b 2 x 1 b W 5 z M S 5 7 T G l i Z W x s w 6 k s M 3 0 m c X V v d D s s J n F 1 b 3 Q 7 U 2 V j d G l v b j E v Q 2 9 t c G 9 z Y W 5 0 c y A o M i k v Q X V 0 b 1 J l b W 9 2 Z W R D b 2 x 1 b W 5 z M S 5 7 U H J p e C B I V C w 0 f S Z x d W 9 0 O y w m c X V v d D t T Z W N 0 a W 9 u M S 9 D b 2 1 w b 3 N h b n R z I C g y K S 9 B d X R v U m V t b 3 Z l Z E N v b H V t b n M x L n t Q c m l 4 I F R U Q y w 1 f S Z x d W 9 0 O y w m c X V v d D t T Z W N 0 a W 9 u M S 9 D b 2 1 w b 3 N h b n R z I C g y K S 9 B d X R v U m V t b 3 Z l Z E N v b H V t b n M x L n t W Z W 5 k Z X V y L D Z 9 J n F 1 b 3 Q 7 L C Z x d W 9 0 O 1 N l Y 3 R p b 2 4 x L 0 N v b X B v c 2 F u d H M g K D I p L 0 F 1 d G 9 S Z W 1 v d m V k Q 2 9 s d W 1 u c z E u e 1 N l Y 3 R l d X I s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N v b X B v c 2 F u d H M l M j A o M i k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Q 2 9 t c G 9 z Y W 5 0 c y U y M C g y K S 9 D b 2 1 w b 3 N h b n R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v c 2 F u d H M l M j A o M i k v R W 4 t d C V D M y V B Q X R l c y U y M H B y b 2 1 1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v c 2 F u d H M l M j A o M i k v V H l w Z S U y M G 1 v Z G l m a S V D M y V B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v c 2 F u d H M l M j A o M y k 8 L 0 l 0 Z W 1 Q Y X R o P j w v S X R l b U x v Y 2 F 0 a W 9 u P j x T d G F i b G V F b n R y a W V z P j x F b n R y e S B U e X B l P S J J c 1 B y a X Z h d G U i I F Z h b H V l P S J s M C I g L z 4 8 R W 5 0 c n k g V H l w Z T 0 i U X V l c n l J R C I g V m F s d W U 9 I n M 2 Z G R m N T k 4 O S 1 k Y W U 1 L T Q x Z m U t O T U 1 N i 1 l M 2 U w Z D M x Z m I w Y 2 M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Q 2 9 t c G 9 z Y W 5 0 c 1 9 f M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5 M i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N C 0 x M i 0 x M 1 Q y M T o 0 N T o y O S 4 3 O T Q 1 N j Y z W i I g L z 4 8 R W 5 0 c n k g V H l w Z T 0 i R m l s b E N v b H V t b l R 5 c G V z I i B W Y W x 1 Z T 0 i c 0 J n W U d C Z 1 l G Q m d Z P S I g L z 4 8 R W 5 0 c n k g V H l w Z T 0 i R m l s b E N v b H V t b k 5 h b W V z I i B W Y W x 1 Z T 0 i c 1 s m c X V v d D t J R C Z x d W 9 0 O y w m c X V v d D t U e X B l J n F 1 b 3 Q 7 L C Z x d W 9 0 O 0 Z h Y n J p c X V h b n Q m c X V v d D s s J n F 1 b 3 Q 7 T G l i Z W x s w 6 k m c X V v d D s s J n F 1 b 3 Q 7 U H J p e C B I V C Z x d W 9 0 O y w m c X V v d D t Q c m l 4 I F R U Q y Z x d W 9 0 O y w m c X V v d D t W Z W 5 k Z X V y J n F 1 b 3 Q 7 L C Z x d W 9 0 O 0 N v b H V t b j g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4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D b 2 1 w b 3 N h b n R z I C g z K S 9 B d X R v U m V t b 3 Z l Z E N v b H V t b n M x L n t J R C w w f S Z x d W 9 0 O y w m c X V v d D t T Z W N 0 a W 9 u M S 9 D b 2 1 w b 3 N h b n R z I C g z K S 9 B d X R v U m V t b 3 Z l Z E N v b H V t b n M x L n t U e X B l L D F 9 J n F 1 b 3 Q 7 L C Z x d W 9 0 O 1 N l Y 3 R p b 2 4 x L 0 N v b X B v c 2 F u d H M g K D M p L 0 F 1 d G 9 S Z W 1 v d m V k Q 2 9 s d W 1 u c z E u e 0 Z h Y n J p c X V h b n Q s M n 0 m c X V v d D s s J n F 1 b 3 Q 7 U 2 V j d G l v b j E v Q 2 9 t c G 9 z Y W 5 0 c y A o M y k v Q X V 0 b 1 J l b W 9 2 Z W R D b 2 x 1 b W 5 z M S 5 7 T G l i Z W x s w 6 k s M 3 0 m c X V v d D s s J n F 1 b 3 Q 7 U 2 V j d G l v b j E v Q 2 9 t c G 9 z Y W 5 0 c y A o M y k v Q X V 0 b 1 J l b W 9 2 Z W R D b 2 x 1 b W 5 z M S 5 7 U H J p e C B I V C w 0 f S Z x d W 9 0 O y w m c X V v d D t T Z W N 0 a W 9 u M S 9 D b 2 1 w b 3 N h b n R z I C g z K S 9 B d X R v U m V t b 3 Z l Z E N v b H V t b n M x L n t Q c m l 4 I F R U Q y w 1 f S Z x d W 9 0 O y w m c X V v d D t T Z W N 0 a W 9 u M S 9 D b 2 1 w b 3 N h b n R z I C g z K S 9 B d X R v U m V t b 3 Z l Z E N v b H V t b n M x L n t W Z W 5 k Z X V y L D Z 9 J n F 1 b 3 Q 7 L C Z x d W 9 0 O 1 N l Y 3 R p b 2 4 x L 0 N v b X B v c 2 F u d H M g K D M p L 0 F 1 d G 9 S Z W 1 v d m V k Q 2 9 s d W 1 u c z E u e 0 N v b H V t b j g s N 3 0 m c X V v d D t d L C Z x d W 9 0 O 0 N v b H V t b k N v d W 5 0 J n F 1 b 3 Q 7 O j g s J n F 1 b 3 Q 7 S 2 V 5 Q 2 9 s d W 1 u T m F t Z X M m c X V v d D s 6 W 1 0 s J n F 1 b 3 Q 7 Q 2 9 s d W 1 u S W R l b n R p d G l l c y Z x d W 9 0 O z p b J n F 1 b 3 Q 7 U 2 V j d G l v b j E v Q 2 9 t c G 9 z Y W 5 0 c y A o M y k v Q X V 0 b 1 J l b W 9 2 Z W R D b 2 x 1 b W 5 z M S 5 7 S U Q s M H 0 m c X V v d D s s J n F 1 b 3 Q 7 U 2 V j d G l v b j E v Q 2 9 t c G 9 z Y W 5 0 c y A o M y k v Q X V 0 b 1 J l b W 9 2 Z W R D b 2 x 1 b W 5 z M S 5 7 V H l w Z S w x f S Z x d W 9 0 O y w m c X V v d D t T Z W N 0 a W 9 u M S 9 D b 2 1 w b 3 N h b n R z I C g z K S 9 B d X R v U m V t b 3 Z l Z E N v b H V t b n M x L n t G Y W J y a X F 1 Y W 5 0 L D J 9 J n F 1 b 3 Q 7 L C Z x d W 9 0 O 1 N l Y 3 R p b 2 4 x L 0 N v b X B v c 2 F u d H M g K D M p L 0 F 1 d G 9 S Z W 1 v d m V k Q 2 9 s d W 1 u c z E u e 0 x p Y m V s b M O p L D N 9 J n F 1 b 3 Q 7 L C Z x d W 9 0 O 1 N l Y 3 R p b 2 4 x L 0 N v b X B v c 2 F u d H M g K D M p L 0 F 1 d G 9 S Z W 1 v d m V k Q 2 9 s d W 1 u c z E u e 1 B y a X g g S F Q s N H 0 m c X V v d D s s J n F 1 b 3 Q 7 U 2 V j d G l v b j E v Q 2 9 t c G 9 z Y W 5 0 c y A o M y k v Q X V 0 b 1 J l b W 9 2 Z W R D b 2 x 1 b W 5 z M S 5 7 U H J p e C B U V E M s N X 0 m c X V v d D s s J n F 1 b 3 Q 7 U 2 V j d G l v b j E v Q 2 9 t c G 9 z Y W 5 0 c y A o M y k v Q X V 0 b 1 J l b W 9 2 Z W R D b 2 x 1 b W 5 z M S 5 7 V m V u Z G V 1 c i w 2 f S Z x d W 9 0 O y w m c X V v d D t T Z W N 0 a W 9 u M S 9 D b 2 1 w b 3 N h b n R z I C g z K S 9 B d X R v U m V t b 3 Z l Z E N v b H V t b n M x L n t D b 2 x 1 b W 4 4 L D d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D b 2 1 w b 3 N h b n R z J T I w K D M p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N v b X B v c 2 F u d H M l M j A o M y k v Q 2 9 t c G 9 z Y W 5 0 c z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b 3 N h b n R z J T I w K D M p L 0 V u L X Q l Q z M l Q U F 0 Z X M l M j B w c m 9 t d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D b 2 1 w b 3 N h b n R z J T I w K D M p L 1 R 5 c G U l M j B t b 2 R p Z m k l Q z M l Q T k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A m A Q A A A Q A A A N C M n d 8 B F d E R j H o A w E / C l + s B A A A A O D y 5 E S v x U E 6 C S i + q X B n E b A A A A A A C A A A A A A A Q Z g A A A A E A A C A A A A D D K K l W O 6 I 9 5 r H k Z q H i b f k n M x P q 2 + F T 2 e 5 A P + D g 6 9 r x L w A A A A A O g A A A A A I A A C A A A A C Z C u M a n L 5 f D 5 j p / Y Z G u y e O e n h q R 7 s U x R 2 U M r Y A b U o A e 1 A A A A B e z i 8 I G 9 v A t a C g 8 9 U O P f s y 5 7 9 9 2 P v l 2 Y j e k b E H c 7 + 4 s s W 5 k y l s K m i C h o q 0 4 Y Z J I b 3 u 4 n T z 2 + u u R v g a n 8 Y k c n j f r h h 3 P / b x L + 0 9 y w W Y o x X 4 + 0 A A A A D i S d M Q V H + Q i Y s S T i / a 2 R W q 0 g 6 0 + n 6 e v d L m E T r b p a l V v g 3 z 1 8 Y P x c 5 Z r 9 E a 8 o 8 J W p 4 S Q R 3 Z x A t z a 3 O n b w h u x G t N < / D a t a M a s h u p > 
</file>

<file path=customXml/itemProps1.xml><?xml version="1.0" encoding="utf-8"?>
<ds:datastoreItem xmlns:ds="http://schemas.openxmlformats.org/officeDocument/2006/customXml" ds:itemID="{250D20AD-6D23-40CD-B9E8-22B3637144F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Devis</vt:lpstr>
      <vt:lpstr>Composants</vt:lpstr>
      <vt:lpstr>Devis!Zone_d_impression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Léo FRANZ</dc:creator>
  <cp:lastModifiedBy>Léo FRANZ</cp:lastModifiedBy>
  <cp:lastPrinted>2024-12-09T14:30:11Z</cp:lastPrinted>
  <dcterms:created xsi:type="dcterms:W3CDTF">2024-12-02T14:41:06Z</dcterms:created>
  <dcterms:modified xsi:type="dcterms:W3CDTF">2024-12-13T21:47:05Z</dcterms:modified>
</cp:coreProperties>
</file>